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155" activeTab="2"/>
  </bookViews>
  <sheets>
    <sheet name="MAHSULI - I" sheetId="20" r:id="rId1"/>
    <sheet name="BHANDAWALI -I" sheetId="29" r:id="rId2"/>
    <sheet name=" DEPOSIT-I" sheetId="30" r:id="rId3"/>
    <sheet name="ADVANC-I" sheetId="31" r:id="rId4"/>
    <sheet name="ALEKH 2" sheetId="32" r:id="rId5"/>
    <sheet name="ALEKH 3" sheetId="33" r:id="rId6"/>
    <sheet name="s" sheetId="12" r:id="rId7"/>
    <sheet name="Sheet1" sheetId="34" r:id="rId8"/>
  </sheets>
  <externalReferences>
    <externalReference r:id="rId9"/>
  </externalReferences>
  <definedNames>
    <definedName name="_xlnm._FilterDatabase" localSheetId="2" hidden="1">' DEPOSIT-I'!$A$1:$Q$47</definedName>
    <definedName name="_xlnm._FilterDatabase" localSheetId="3" hidden="1">'ADVANC-I'!$B$1:$Q$38</definedName>
    <definedName name="_xlnm._FilterDatabase" localSheetId="4" hidden="1">'ALEKH 2'!$A$1:$H$11</definedName>
    <definedName name="_xlnm._FilterDatabase" localSheetId="5" hidden="1">'ALEKH 3'!$A$1:$K$11</definedName>
    <definedName name="_xlnm._FilterDatabase" localSheetId="1" hidden="1">'BHANDAWALI -I'!$B$1:$T$31</definedName>
    <definedName name="_xlnm._FilterDatabase" localSheetId="0" hidden="1">'MAHSULI - I'!$B$3:$X$196</definedName>
    <definedName name="_xlnm._FilterDatabase" localSheetId="6" hidden="1">s!$A$1:$N$108</definedName>
    <definedName name="_xlnm.Print_Area" localSheetId="2">' DEPOSIT-I'!$C$2:$Q$46</definedName>
    <definedName name="_xlnm.Print_Area" localSheetId="3">'ADVANC-I'!$C$2:$Q$35</definedName>
    <definedName name="_xlnm.Print_Area" localSheetId="4">'ALEKH 2'!$C$2:$E$44</definedName>
    <definedName name="_xlnm.Print_Area" localSheetId="5">'ALEKH 3'!$C$2:$H$49</definedName>
    <definedName name="_xlnm.Print_Area" localSheetId="1">'BHANDAWALI -I'!$C$2:$Q$29</definedName>
    <definedName name="_xlnm.Print_Area" localSheetId="0">'MAHSULI - I'!$C$4:$Q$184</definedName>
    <definedName name="_xlnm.Print_Area" localSheetId="6">s!$C$2:$N$106</definedName>
    <definedName name="_xlnm.Print_Titles" localSheetId="2">' DEPOSIT-I'!$2:$5</definedName>
    <definedName name="_xlnm.Print_Titles" localSheetId="3">'ADVANC-I'!$2:$5</definedName>
    <definedName name="_xlnm.Print_Titles" localSheetId="1">'BHANDAWALI -I'!$2:$5</definedName>
    <definedName name="_xlnm.Print_Titles" localSheetId="0">'MAHSULI - I'!$4:$7</definedName>
    <definedName name="_xlnm.Print_Titles" localSheetId="6">s!$2:$5</definedName>
  </definedNames>
  <calcPr calcId="152511"/>
</workbook>
</file>

<file path=xl/calcChain.xml><?xml version="1.0" encoding="utf-8"?>
<calcChain xmlns="http://schemas.openxmlformats.org/spreadsheetml/2006/main">
  <c r="R46" i="30" l="1"/>
  <c r="T45" i="30"/>
  <c r="T182" i="20" s="1"/>
  <c r="T183" i="20" s="1"/>
  <c r="R45" i="30"/>
  <c r="R182" i="20" s="1"/>
  <c r="R183" i="20" s="1"/>
  <c r="X154" i="20"/>
  <c r="W154" i="20"/>
  <c r="V154" i="20"/>
  <c r="X155" i="20" s="1"/>
  <c r="T184" i="20" l="1"/>
  <c r="T185" i="20" s="1"/>
  <c r="S45" i="30"/>
  <c r="S182" i="20" s="1"/>
  <c r="S183" i="20" s="1"/>
  <c r="V159" i="20"/>
  <c r="R44" i="20" l="1"/>
  <c r="R2" i="31"/>
  <c r="R2" i="29"/>
  <c r="R4" i="20"/>
  <c r="P23" i="20"/>
  <c r="P22" i="20"/>
  <c r="P21" i="20"/>
  <c r="P20" i="20"/>
  <c r="P14" i="20"/>
  <c r="P13" i="20"/>
  <c r="P11" i="20"/>
  <c r="J31" i="30"/>
  <c r="I31" i="30"/>
  <c r="I12" i="20"/>
  <c r="I11" i="20"/>
  <c r="J11" i="20"/>
  <c r="J71" i="20" l="1"/>
  <c r="I71" i="20"/>
  <c r="J62" i="20"/>
  <c r="I62" i="20"/>
  <c r="J31" i="20"/>
  <c r="I31" i="20"/>
  <c r="I24" i="20"/>
  <c r="J22" i="20"/>
  <c r="J24" i="20" s="1"/>
  <c r="J18" i="20"/>
  <c r="I18" i="20"/>
  <c r="P44" i="30" l="1"/>
  <c r="P45" i="30" s="1"/>
  <c r="J44" i="30"/>
  <c r="K44" i="30"/>
  <c r="M44" i="30"/>
  <c r="N44" i="30"/>
  <c r="O44" i="30"/>
  <c r="I44" i="30"/>
  <c r="P87" i="20"/>
  <c r="N45" i="30" l="1"/>
  <c r="O45" i="30"/>
  <c r="J45" i="30"/>
  <c r="K45" i="30"/>
  <c r="M45" i="30"/>
  <c r="R2" i="30" l="1"/>
  <c r="P10" i="31"/>
  <c r="J182" i="20"/>
  <c r="K182" i="20"/>
  <c r="L182" i="20"/>
  <c r="M182" i="20"/>
  <c r="N182" i="20"/>
  <c r="O182" i="20"/>
  <c r="P182" i="20"/>
  <c r="I182" i="20"/>
  <c r="J179" i="20"/>
  <c r="K179" i="20"/>
  <c r="L179" i="20"/>
  <c r="M179" i="20"/>
  <c r="N179" i="20"/>
  <c r="O179" i="20"/>
  <c r="P179" i="20"/>
  <c r="I179" i="20"/>
  <c r="J175" i="20"/>
  <c r="K175" i="20"/>
  <c r="L175" i="20"/>
  <c r="M175" i="20"/>
  <c r="N175" i="20"/>
  <c r="O175" i="20"/>
  <c r="P175" i="20"/>
  <c r="I175" i="20"/>
  <c r="J169" i="20"/>
  <c r="K169" i="20"/>
  <c r="L169" i="20"/>
  <c r="M169" i="20"/>
  <c r="N169" i="20"/>
  <c r="O169" i="20"/>
  <c r="P169" i="20"/>
  <c r="I169" i="20"/>
  <c r="J145" i="20"/>
  <c r="K145" i="20"/>
  <c r="L145" i="20"/>
  <c r="M145" i="20"/>
  <c r="N145" i="20"/>
  <c r="O145" i="20"/>
  <c r="P145" i="20"/>
  <c r="I145" i="20"/>
  <c r="J138" i="20"/>
  <c r="K138" i="20"/>
  <c r="L138" i="20"/>
  <c r="M138" i="20"/>
  <c r="N138" i="20"/>
  <c r="O138" i="20"/>
  <c r="P138" i="20"/>
  <c r="I138" i="20"/>
  <c r="J135" i="20"/>
  <c r="K135" i="20"/>
  <c r="L135" i="20"/>
  <c r="M135" i="20"/>
  <c r="N135" i="20"/>
  <c r="O135" i="20"/>
  <c r="P135" i="20"/>
  <c r="P139" i="20" s="1"/>
  <c r="I135" i="20"/>
  <c r="J126" i="20"/>
  <c r="K126" i="20"/>
  <c r="L126" i="20"/>
  <c r="M126" i="20"/>
  <c r="N126" i="20"/>
  <c r="O126" i="20"/>
  <c r="P126" i="20"/>
  <c r="I126" i="20"/>
  <c r="J121" i="20"/>
  <c r="K121" i="20"/>
  <c r="L121" i="20"/>
  <c r="M121" i="20"/>
  <c r="N121" i="20"/>
  <c r="O121" i="20"/>
  <c r="P121" i="20"/>
  <c r="I121" i="20"/>
  <c r="J116" i="20"/>
  <c r="K116" i="20"/>
  <c r="L116" i="20"/>
  <c r="M116" i="20"/>
  <c r="N116" i="20"/>
  <c r="O116" i="20"/>
  <c r="P116" i="20"/>
  <c r="I116" i="20"/>
  <c r="J110" i="20"/>
  <c r="K110" i="20"/>
  <c r="L110" i="20"/>
  <c r="M110" i="20"/>
  <c r="N110" i="20"/>
  <c r="O110" i="20"/>
  <c r="P110" i="20"/>
  <c r="I110" i="20"/>
  <c r="J106" i="20"/>
  <c r="K106" i="20"/>
  <c r="L106" i="20"/>
  <c r="M106" i="20"/>
  <c r="N106" i="20"/>
  <c r="O106" i="20"/>
  <c r="P106" i="20"/>
  <c r="P111" i="20" s="1"/>
  <c r="I106" i="20"/>
  <c r="I97" i="20"/>
  <c r="J94" i="20"/>
  <c r="K94" i="20"/>
  <c r="L94" i="20"/>
  <c r="M94" i="20"/>
  <c r="N94" i="20"/>
  <c r="O94" i="20"/>
  <c r="P94" i="20"/>
  <c r="I94" i="20"/>
  <c r="J87" i="20"/>
  <c r="K87" i="20"/>
  <c r="L87" i="20"/>
  <c r="M87" i="20"/>
  <c r="N87" i="20"/>
  <c r="O87" i="20"/>
  <c r="I87" i="20"/>
  <c r="K71" i="20"/>
  <c r="L71" i="20"/>
  <c r="M71" i="20"/>
  <c r="N71" i="20"/>
  <c r="O71" i="20"/>
  <c r="P71" i="20"/>
  <c r="J65" i="20"/>
  <c r="K65" i="20"/>
  <c r="L65" i="20"/>
  <c r="M65" i="20"/>
  <c r="N65" i="20"/>
  <c r="O65" i="20"/>
  <c r="P65" i="20"/>
  <c r="I65" i="20"/>
  <c r="J72" i="20"/>
  <c r="K62" i="20"/>
  <c r="L62" i="20"/>
  <c r="M62" i="20"/>
  <c r="N62" i="20"/>
  <c r="O62" i="20"/>
  <c r="P62" i="20"/>
  <c r="I72" i="20"/>
  <c r="J46" i="20"/>
  <c r="K46" i="20"/>
  <c r="L46" i="20"/>
  <c r="M46" i="20"/>
  <c r="N46" i="20"/>
  <c r="O46" i="20"/>
  <c r="P46" i="20"/>
  <c r="I46" i="20"/>
  <c r="J39" i="20"/>
  <c r="K39" i="20"/>
  <c r="L39" i="20"/>
  <c r="M39" i="20"/>
  <c r="N39" i="20"/>
  <c r="O39" i="20"/>
  <c r="P39" i="20"/>
  <c r="I39" i="20"/>
  <c r="K31" i="20"/>
  <c r="L31" i="20"/>
  <c r="M31" i="20"/>
  <c r="N31" i="20"/>
  <c r="O31" i="20"/>
  <c r="P31" i="20"/>
  <c r="L24" i="20"/>
  <c r="M24" i="20"/>
  <c r="N24" i="20"/>
  <c r="O24" i="20"/>
  <c r="P24" i="20"/>
  <c r="K18" i="20"/>
  <c r="L18" i="20"/>
  <c r="M18" i="20"/>
  <c r="N18" i="20"/>
  <c r="O18" i="20"/>
  <c r="P18" i="20"/>
  <c r="P127" i="20" l="1"/>
  <c r="L111" i="20"/>
  <c r="L127" i="20"/>
  <c r="L139" i="20"/>
  <c r="I111" i="20"/>
  <c r="M111" i="20"/>
  <c r="I127" i="20"/>
  <c r="M127" i="20"/>
  <c r="I139" i="20"/>
  <c r="M139" i="20"/>
  <c r="I146" i="20"/>
  <c r="M146" i="20"/>
  <c r="L72" i="20"/>
  <c r="N111" i="20"/>
  <c r="J111" i="20"/>
  <c r="J127" i="20"/>
  <c r="N146" i="20"/>
  <c r="J146" i="20"/>
  <c r="O111" i="20"/>
  <c r="O127" i="20"/>
  <c r="O139" i="20"/>
  <c r="O146" i="20"/>
  <c r="K146" i="20"/>
  <c r="O183" i="20"/>
  <c r="M183" i="20"/>
  <c r="I183" i="20"/>
  <c r="P72" i="20"/>
  <c r="N183" i="20"/>
  <c r="K139" i="20"/>
  <c r="K127" i="20"/>
  <c r="K111" i="20"/>
  <c r="M72" i="20"/>
  <c r="N127" i="20"/>
  <c r="N72" i="20"/>
  <c r="O72" i="20"/>
  <c r="K72" i="20"/>
  <c r="N139" i="20"/>
  <c r="J139" i="20"/>
  <c r="J183" i="20"/>
  <c r="I98" i="20"/>
  <c r="P183" i="20"/>
  <c r="N32" i="20"/>
  <c r="J32" i="20"/>
  <c r="I32" i="20"/>
  <c r="M32" i="20"/>
  <c r="O32" i="20"/>
  <c r="P32" i="20"/>
  <c r="L32" i="20"/>
  <c r="K183" i="20"/>
  <c r="L183" i="20"/>
  <c r="P146" i="20"/>
  <c r="L146" i="20"/>
  <c r="P28" i="31" l="1"/>
  <c r="O28" i="31"/>
  <c r="N28" i="31"/>
  <c r="M28" i="31"/>
  <c r="L28" i="31"/>
  <c r="K28" i="31"/>
  <c r="J28" i="31"/>
  <c r="I28" i="31"/>
  <c r="P23" i="31"/>
  <c r="O23" i="31"/>
  <c r="N23" i="31"/>
  <c r="M23" i="31"/>
  <c r="L23" i="31"/>
  <c r="K23" i="31"/>
  <c r="J23" i="31"/>
  <c r="I23" i="31"/>
  <c r="P17" i="31"/>
  <c r="O17" i="31"/>
  <c r="N17" i="31"/>
  <c r="M17" i="31"/>
  <c r="L17" i="31"/>
  <c r="K17" i="31"/>
  <c r="J17" i="31"/>
  <c r="I17" i="31"/>
  <c r="O10" i="31"/>
  <c r="N10" i="31"/>
  <c r="M10" i="31"/>
  <c r="L10" i="31"/>
  <c r="K10" i="31"/>
  <c r="J10" i="31"/>
  <c r="I10" i="31"/>
  <c r="L44" i="30"/>
  <c r="P31" i="30"/>
  <c r="O31" i="30"/>
  <c r="N31" i="30"/>
  <c r="M31" i="30"/>
  <c r="L31" i="30"/>
  <c r="K31" i="30"/>
  <c r="P26" i="30"/>
  <c r="O26" i="30"/>
  <c r="N26" i="30"/>
  <c r="M26" i="30"/>
  <c r="L26" i="30"/>
  <c r="K26" i="30"/>
  <c r="J26" i="30"/>
  <c r="I26" i="30"/>
  <c r="P19" i="30"/>
  <c r="O19" i="30"/>
  <c r="N19" i="30"/>
  <c r="M19" i="30"/>
  <c r="L19" i="30"/>
  <c r="K19" i="30"/>
  <c r="J19" i="30"/>
  <c r="I19" i="30"/>
  <c r="P13" i="30"/>
  <c r="O13" i="30"/>
  <c r="N13" i="30"/>
  <c r="M13" i="30"/>
  <c r="L13" i="30"/>
  <c r="K13" i="30"/>
  <c r="J13" i="30"/>
  <c r="I13" i="30"/>
  <c r="P27" i="29"/>
  <c r="O27" i="29"/>
  <c r="N27" i="29"/>
  <c r="M27" i="29"/>
  <c r="L27" i="29"/>
  <c r="K27" i="29"/>
  <c r="J27" i="29"/>
  <c r="I27" i="29"/>
  <c r="P21" i="29"/>
  <c r="O21" i="29"/>
  <c r="N21" i="29"/>
  <c r="M21" i="29"/>
  <c r="L21" i="29"/>
  <c r="K21" i="29"/>
  <c r="J21" i="29"/>
  <c r="I21" i="29"/>
  <c r="P16" i="29"/>
  <c r="O16" i="29"/>
  <c r="N16" i="29"/>
  <c r="M16" i="29"/>
  <c r="L16" i="29"/>
  <c r="K16" i="29"/>
  <c r="J16" i="29"/>
  <c r="I16" i="29"/>
  <c r="P13" i="29"/>
  <c r="O13" i="29"/>
  <c r="N13" i="29"/>
  <c r="M13" i="29"/>
  <c r="L13" i="29"/>
  <c r="K13" i="29"/>
  <c r="J13" i="29"/>
  <c r="I13" i="29"/>
  <c r="P97" i="20"/>
  <c r="O97" i="20"/>
  <c r="N97" i="20"/>
  <c r="M97" i="20"/>
  <c r="L97" i="20"/>
  <c r="K97" i="20"/>
  <c r="J97" i="20"/>
  <c r="P42" i="20"/>
  <c r="O42" i="20"/>
  <c r="N42" i="20"/>
  <c r="M42" i="20"/>
  <c r="L42" i="20"/>
  <c r="K42" i="20"/>
  <c r="J42" i="20"/>
  <c r="I42" i="20"/>
  <c r="L45" i="30" l="1"/>
  <c r="I11" i="31"/>
  <c r="M11" i="31"/>
  <c r="K24" i="31"/>
  <c r="O24" i="31"/>
  <c r="I29" i="31"/>
  <c r="P29" i="31"/>
  <c r="K11" i="31"/>
  <c r="O11" i="31"/>
  <c r="I18" i="31"/>
  <c r="M18" i="31"/>
  <c r="I24" i="31"/>
  <c r="M24" i="31"/>
  <c r="K29" i="31"/>
  <c r="O29" i="31"/>
  <c r="K18" i="31"/>
  <c r="O18" i="31"/>
  <c r="M29" i="31"/>
  <c r="L11" i="31"/>
  <c r="P11" i="31"/>
  <c r="J18" i="31"/>
  <c r="N18" i="31"/>
  <c r="J24" i="31"/>
  <c r="N24" i="31"/>
  <c r="L29" i="31"/>
  <c r="J11" i="31"/>
  <c r="N11" i="31"/>
  <c r="L18" i="31"/>
  <c r="P18" i="31"/>
  <c r="L24" i="31"/>
  <c r="P24" i="31"/>
  <c r="J29" i="31"/>
  <c r="N29" i="31"/>
  <c r="J28" i="29"/>
  <c r="M28" i="29"/>
  <c r="L22" i="29"/>
  <c r="P22" i="29"/>
  <c r="L28" i="29"/>
  <c r="P28" i="29"/>
  <c r="J22" i="29"/>
  <c r="N22" i="29"/>
  <c r="N28" i="29"/>
  <c r="I22" i="29"/>
  <c r="M22" i="29"/>
  <c r="I28" i="29"/>
  <c r="K22" i="29"/>
  <c r="O22" i="29"/>
  <c r="K28" i="29"/>
  <c r="O28" i="29"/>
  <c r="K24" i="20"/>
  <c r="K47" i="20"/>
  <c r="O47" i="20"/>
  <c r="I47" i="20"/>
  <c r="M47" i="20"/>
  <c r="L98" i="20"/>
  <c r="P98" i="20"/>
  <c r="L47" i="20"/>
  <c r="P47" i="20"/>
  <c r="K98" i="20"/>
  <c r="O98" i="20"/>
  <c r="J98" i="20"/>
  <c r="N98" i="20"/>
  <c r="J47" i="20"/>
  <c r="N47" i="20"/>
  <c r="M98" i="20"/>
  <c r="J14" i="30"/>
  <c r="J20" i="30"/>
  <c r="N20" i="30"/>
  <c r="L27" i="30"/>
  <c r="P27" i="30"/>
  <c r="J32" i="30"/>
  <c r="N32" i="30"/>
  <c r="I14" i="30"/>
  <c r="I20" i="30"/>
  <c r="K27" i="30"/>
  <c r="M32" i="30"/>
  <c r="L14" i="30"/>
  <c r="P14" i="30"/>
  <c r="L20" i="30"/>
  <c r="P20" i="30"/>
  <c r="J27" i="30"/>
  <c r="N27" i="30"/>
  <c r="L32" i="30"/>
  <c r="P32" i="30"/>
  <c r="I45" i="30"/>
  <c r="N14" i="30"/>
  <c r="M14" i="30"/>
  <c r="M20" i="30"/>
  <c r="O27" i="30"/>
  <c r="I32" i="30"/>
  <c r="K14" i="30"/>
  <c r="O14" i="30"/>
  <c r="K20" i="30"/>
  <c r="O20" i="30"/>
  <c r="I27" i="30"/>
  <c r="M27" i="30"/>
  <c r="K32" i="30"/>
  <c r="O32" i="30"/>
  <c r="J17" i="29"/>
  <c r="N17" i="29"/>
  <c r="M17" i="29"/>
  <c r="L17" i="29"/>
  <c r="P17" i="29"/>
  <c r="O17" i="29"/>
  <c r="K17" i="29"/>
  <c r="I17" i="29"/>
  <c r="R2" i="20"/>
  <c r="I184" i="20" l="1"/>
  <c r="N184" i="20"/>
  <c r="K32" i="20"/>
  <c r="P184" i="20"/>
  <c r="J184" i="20"/>
  <c r="P46" i="30"/>
  <c r="I46" i="30"/>
  <c r="L184" i="20"/>
  <c r="N30" i="31"/>
  <c r="M30" i="31"/>
  <c r="O30" i="31"/>
  <c r="M46" i="30"/>
  <c r="J29" i="29"/>
  <c r="P30" i="31"/>
  <c r="L46" i="30"/>
  <c r="K30" i="31"/>
  <c r="I30" i="31"/>
  <c r="L30" i="31"/>
  <c r="J30" i="31"/>
  <c r="K29" i="29"/>
  <c r="L29" i="29"/>
  <c r="N29" i="29"/>
  <c r="M29" i="29"/>
  <c r="P29" i="29"/>
  <c r="I29" i="29"/>
  <c r="O29" i="29"/>
  <c r="M184" i="20"/>
  <c r="O184" i="20"/>
  <c r="K46" i="30"/>
  <c r="N46" i="30"/>
  <c r="O46" i="30"/>
  <c r="J46" i="30"/>
  <c r="P34" i="31" l="1"/>
  <c r="N34" i="31"/>
  <c r="M34" i="31"/>
  <c r="O34" i="31"/>
  <c r="M33" i="31"/>
  <c r="J32" i="31"/>
  <c r="K184" i="20"/>
  <c r="K31" i="31" s="1"/>
  <c r="L33" i="31"/>
  <c r="J34" i="31"/>
  <c r="K34" i="31"/>
  <c r="I34" i="31"/>
  <c r="L34" i="31"/>
  <c r="M32" i="31"/>
  <c r="L32" i="31"/>
  <c r="I32" i="31"/>
  <c r="N32" i="31"/>
  <c r="K32" i="31"/>
  <c r="O32" i="31"/>
  <c r="P32" i="31"/>
  <c r="K33" i="31"/>
  <c r="O33" i="31"/>
  <c r="J33" i="31"/>
  <c r="P33" i="31"/>
  <c r="N33" i="31"/>
  <c r="I33" i="31"/>
  <c r="M31" i="31"/>
  <c r="L31" i="31"/>
  <c r="N31" i="31"/>
  <c r="P31" i="31"/>
  <c r="J31" i="31"/>
  <c r="O31" i="31"/>
  <c r="P35" i="31" l="1"/>
  <c r="L35" i="31"/>
  <c r="O35" i="31"/>
  <c r="J35" i="31"/>
  <c r="N35" i="31"/>
  <c r="M35" i="31"/>
  <c r="K35" i="31"/>
  <c r="R35" i="31" l="1"/>
  <c r="O36" i="31"/>
  <c r="O38" i="31" s="1"/>
  <c r="I31" i="31" l="1"/>
  <c r="I35" i="31" l="1"/>
</calcChain>
</file>

<file path=xl/sharedStrings.xml><?xml version="1.0" encoding="utf-8"?>
<sst xmlns="http://schemas.openxmlformats.org/spreadsheetml/2006/main" count="1060" uniqueCount="540">
  <si>
    <t>ukxiwj egkuxjikfydspk 2013&amp;14 lkypk vk; vankt</t>
  </si>
  <si>
    <t>okLrfod</t>
  </si>
  <si>
    <t>2010&amp;2011</t>
  </si>
  <si>
    <t>2011&amp;2012</t>
  </si>
  <si>
    <t>cdk;k ?kj iêh</t>
  </si>
  <si>
    <t>pkyq ?kj iêh</t>
  </si>
  <si>
    <t xml:space="preserve">cdk;k lQkbZ dj </t>
  </si>
  <si>
    <t xml:space="preserve">pkyq lQkbZ dj </t>
  </si>
  <si>
    <t xml:space="preserve">cdk;k ik.kh dj </t>
  </si>
  <si>
    <t xml:space="preserve">pkyq ik.kh dj </t>
  </si>
  <si>
    <t xml:space="preserve">cdk;k vfXu dj </t>
  </si>
  <si>
    <t xml:space="preserve">pkyq vfXu dj </t>
  </si>
  <si>
    <t>cdk;k fo|qr dj</t>
  </si>
  <si>
    <t>pkyq fo|qr dj</t>
  </si>
  <si>
    <t xml:space="preserve">fFk,sVj dj </t>
  </si>
  <si>
    <t>?kudpjk O;oLFkkiu dj</t>
  </si>
  <si>
    <t>fj{kk dj</t>
  </si>
  <si>
    <t xml:space="preserve">dkWihax Qh ¼lssaVªy jsdkWMZ½ </t>
  </si>
  <si>
    <t>ladh.kZ vk; ¼tqus fu:i;ksxh lkfgR; o jn~nh foØh½</t>
  </si>
  <si>
    <t>loZ okpuky;kph lHkkln oxZ.kh</t>
  </si>
  <si>
    <t>Ck¡dsr xqarfoysY;k jDdesoj feG.kkjs O;kt</t>
  </si>
  <si>
    <t xml:space="preserve">tkghjkr ijokuk Qh </t>
  </si>
  <si>
    <t xml:space="preserve">uksVhl Qh o okWjaV Qh </t>
  </si>
  <si>
    <t xml:space="preserve">tkghjkr [kpZ olwyh </t>
  </si>
  <si>
    <t>bekjrh o tkxsoj ukekarj 'kqYd</t>
  </si>
  <si>
    <t xml:space="preserve">nqdku HkkMs </t>
  </si>
  <si>
    <t xml:space="preserve">vkBoMh cktkjkps nSfud HkkMs rlsp
çLrkfor cktkjk iklqu feG.kkjh vk; </t>
  </si>
  <si>
    <t>vWxzhdYpjy çksM;ql ekdsZVdMwu feG.kkjs Qh ps mRiUu] lk;dy LV¡M o brj ladh.kZ vk;</t>
  </si>
  <si>
    <t>gkWdlZ iklqu vk;</t>
  </si>
  <si>
    <t>brj 'kqYd</t>
  </si>
  <si>
    <t>HkkMsiêîkoj okVi dsysY;k Hkq[kaMkps fu;ferhdj.k] gLrkarj.k] foHkktu] ,df=dj.kklkBh vkdkj.;kr ;s.kkjs 'kqYd</t>
  </si>
  <si>
    <t xml:space="preserve">pkjk [kpZ olwyh </t>
  </si>
  <si>
    <t>tukojs fodzh</t>
  </si>
  <si>
    <t>dksaMokM;kP;k naMkcíy vk;</t>
  </si>
  <si>
    <t xml:space="preserve">tukojs iath;u 'kqYd </t>
  </si>
  <si>
    <t xml:space="preserve">ngu ?kkVk iklwu vk; </t>
  </si>
  <si>
    <t xml:space="preserve">tUe e`R;q izek.ki=kiklwu vk; </t>
  </si>
  <si>
    <t>,Dl&amp; js b-lh-th ] fQthvksFksjih o dyj MkWiyjiklwu vk;</t>
  </si>
  <si>
    <t xml:space="preserve">lQkbZ etqjkapk ?kj fdjk;k </t>
  </si>
  <si>
    <t xml:space="preserve">[kk| oLrq ijokuk 'kqYd </t>
  </si>
  <si>
    <t>pksdst dk&lt;.;k cíy vk; @ ladh.kZ vk;</t>
  </si>
  <si>
    <t>ladh.kZ vk; ¼fu#i;ksxh lkekukph foØh½</t>
  </si>
  <si>
    <t>xor fodzh] dqaM;k tkxk fdjk;k</t>
  </si>
  <si>
    <t>lqos&gt; QkeZ ojhy xorkps mRiUu</t>
  </si>
  <si>
    <t>vack&gt;jh o xka/khckx m|kukikwlu feG.kkjs mRiUu</t>
  </si>
  <si>
    <t>fdjdksG mRiUu ¼o`{k lao/kZu vf/kfu;e 1975 varxZr feG.kkjs mRiUu½</t>
  </si>
  <si>
    <t>ladh.kZ vk;</t>
  </si>
  <si>
    <t>fodkl fu/kh</t>
  </si>
  <si>
    <t xml:space="preserve"> ç'keu 'kqYd</t>
  </si>
  <si>
    <t>ek/;fed 'kkGsrhy ladh.kZ vk;</t>
  </si>
  <si>
    <t>izkFkfed 'kkGsdjhrk ladh.kZ vk;</t>
  </si>
  <si>
    <t>ek?;fed 'kkGk VeZ Qh vk;</t>
  </si>
  <si>
    <t>ladh.kZ vk; ¼vkWbZy Mªe foØh b-½</t>
  </si>
  <si>
    <t>tux.kuk [kpkZoj vuqnku</t>
  </si>
  <si>
    <t>dLrqjck okpuky;klkBh ljdkjh vuqnku</t>
  </si>
  <si>
    <t>O;olk; dj vuqnku</t>
  </si>
  <si>
    <t>dje.kwd djkcíy vuqnku</t>
  </si>
  <si>
    <t>u&gt;wy vuqnku</t>
  </si>
  <si>
    <t>eksVkj djk brds ljdkjh vuqnku</t>
  </si>
  <si>
    <t>iksyhvks fueqZyu o brj 'kkldh; vuqnku</t>
  </si>
  <si>
    <t>fodkl vkjk[kM;kuqlkj çkIr vuqnku</t>
  </si>
  <si>
    <t>izkFkfed 'kkGsdjhrk vuqnku</t>
  </si>
  <si>
    <t>ek?;fed 'kkGsdjhrk vuqnku</t>
  </si>
  <si>
    <t>ukxiwj 'kgjklkBh fo'ks"k 'kkldh; vuqnku</t>
  </si>
  <si>
    <t>fonHkZ oS/kkfud fodkl eaMGk}kjs vuqnku</t>
  </si>
  <si>
    <t>ukxjh lqfo/kk Øsanzkr e-u-ik- ,tsaVl Onkjs tek ,tsaV 'kqYd o vxzhe jôe</t>
  </si>
  <si>
    <t>cka/kdke dkexkj dY;k.k] midjkph tek</t>
  </si>
  <si>
    <t xml:space="preserve">cdk;k f'k{k.k dj </t>
  </si>
  <si>
    <t>pkyaq f'k{k.k dj</t>
  </si>
  <si>
    <t xml:space="preserve">b-th-lh- cdk;k </t>
  </si>
  <si>
    <t>b-th-lh- pkyq</t>
  </si>
  <si>
    <t>cdk;k eksB;k fuoklh bZekjrhojhy 'kklukpk dj</t>
  </si>
  <si>
    <t>pkyw] eksB;k fuoklh bZekjrhojhy 'kklukpk dj</t>
  </si>
  <si>
    <t>da=kVnkjkdMwu dikr lqj{kk Bso</t>
  </si>
  <si>
    <t>brj fu{ksi ¼Bsoh½</t>
  </si>
  <si>
    <t>O;kikjh ladwykiklwu fMikW&gt;hV</t>
  </si>
  <si>
    <t>fMikW&gt;hV e/kwu ?ks.;kr ;s.kkjh dkes</t>
  </si>
  <si>
    <t>nqdkukadjhrk fMikW&gt;hV</t>
  </si>
  <si>
    <t>fMikWf&gt;V ¼bekjr ijokuk nsrkauk ?ks.;kr ;s.kkjh jDde½</t>
  </si>
  <si>
    <t>fMikWf&gt;V dkes</t>
  </si>
  <si>
    <t>vekur jDde</t>
  </si>
  <si>
    <t>l.kkadjhrk vxzhe lek;kstu</t>
  </si>
  <si>
    <t xml:space="preserve">eky [kjsnh djhrk vxzhe lek;kstu </t>
  </si>
  <si>
    <t>brj [kpkZlkBh vxzhe</t>
  </si>
  <si>
    <t>yksddeZ foHkkxkps eky [kjsnhcn~ny lek;kstu</t>
  </si>
  <si>
    <t>gkWVfeDl Iy¡VlkBh eky [kjsnh cíy lek;kstu</t>
  </si>
  <si>
    <t>tyçnk; foHkkxkP;k eky [kjsnhcn~ny lek;kstu</t>
  </si>
  <si>
    <t>ladh.kZ vk; ¼foghj mil.ks½+</t>
  </si>
  <si>
    <t xml:space="preserve">ladh.kZ vk; </t>
  </si>
  <si>
    <t>okgrqdhl vMFkGk vl.kkjs fo|qr [kkac gVfo.ks o i;kZ;h O;oLFkk dj.;klkBh ¼dtkZ}kjs½</t>
  </si>
  <si>
    <t>LFkk;h lferh }kjk lwfpr</t>
  </si>
  <si>
    <t>fuxe vk;qDr }kjk çLrkfor</t>
  </si>
  <si>
    <t>fuxe vk;qDr }kjk lwfpr</t>
  </si>
  <si>
    <t>G.A.D.</t>
  </si>
  <si>
    <t>P.W.D</t>
  </si>
  <si>
    <t>ESTATE DEPT.</t>
  </si>
  <si>
    <t xml:space="preserve">TOWN PLANNING </t>
  </si>
  <si>
    <t>ENFORCEMENT  DEPT.</t>
  </si>
  <si>
    <t xml:space="preserve">P.W.D. ELECTRICAL </t>
  </si>
  <si>
    <t xml:space="preserve">HOTMIX </t>
  </si>
  <si>
    <t>TRAFFIC DEPT.</t>
  </si>
  <si>
    <t>FIRE DEPT.</t>
  </si>
  <si>
    <t>MARKET DEPT.</t>
  </si>
  <si>
    <t>WATER WORKS</t>
  </si>
  <si>
    <t>EDUCATION DEPT.</t>
  </si>
  <si>
    <t>LIBRARY DEPT.</t>
  </si>
  <si>
    <t>GARDEN DEPT.</t>
  </si>
  <si>
    <t>SPORT &amp; CULTURAL DEPT.</t>
  </si>
  <si>
    <t>WORK SHOP</t>
  </si>
  <si>
    <t>PROPARTY TAX DEPT.</t>
  </si>
  <si>
    <t>çkf/kÑr 
foHkkx</t>
  </si>
  <si>
    <r>
      <rPr>
        <b/>
        <sz val="12"/>
        <rFont val="Arial"/>
        <family val="2"/>
      </rPr>
      <t xml:space="preserve">I.C.L.E.I. </t>
    </r>
    <r>
      <rPr>
        <sz val="16"/>
        <rFont val="Kruti Dev 692"/>
      </rPr>
      <t>vuqnku</t>
    </r>
  </si>
  <si>
    <t xml:space="preserve"> L.B.T.</t>
  </si>
  <si>
    <t xml:space="preserve">gkWVsYlps oxhZdj.k dj.ks o oxZokjh uqlkj 'kqYd olqyh </t>
  </si>
  <si>
    <t xml:space="preserve">ehVj uqlkj ik.kh njk iklqu feG.kkjh vk; </t>
  </si>
  <si>
    <t>jkT; ljdkj dMwu Hkw&amp;jktLokP;k 15 VDds o 75 VDds vÑf"kd fu/kkZj.kkoj feG.kkjs 'kkldh; vuqnku</t>
  </si>
  <si>
    <t>map bekjrh iklwu feG.kkjs vfXu vf/keqY; ¼Qk;j izksVsD'ku fizeh;e½ vk;</t>
  </si>
  <si>
    <t>eysfj;k fueqZyu djhrk vuqnku</t>
  </si>
  <si>
    <t>gRrh jksx *Q* VkbZi dfjrk vuqnku</t>
  </si>
  <si>
    <t>nok[kkuk uksanuh 'kqYd</t>
  </si>
  <si>
    <t xml:space="preserve">O;olk; ijokuk 'kqYd </t>
  </si>
  <si>
    <t>fØMkax.kk iklqu feG.kkjh vk;</t>
  </si>
  <si>
    <t>nfyr oLrhrhy dkekdjhrk 'kklukdMqu çkIr gks.kkjs vuqnku</t>
  </si>
  <si>
    <t>,l-lh-@,l-Vh- o uockS/nkadjhrk ?kjdqy ;kstus djhrk 'kklukdMqu xyhPN oLrh foHkkxkdjhrk çkIr gks.kkjs vuqnku</t>
  </si>
  <si>
    <t>dk;kZRed leqg &amp; 0
,dq.k Bsoh vk;</t>
  </si>
  <si>
    <t>dk;kZRed leqg &amp; 1
,dq.k Bsoh vk;</t>
  </si>
  <si>
    <t>dk;kZRed leqg &amp; 3
,dq.k Bsoh vk;</t>
  </si>
  <si>
    <t>dk;kZRed leqg &amp; 2
,dq.k Bsoh vk;</t>
  </si>
  <si>
    <t>dk;kZRed leqg &amp; 8
,dq.k vfxze vk;</t>
  </si>
  <si>
    <t>ehVj vxzhe</t>
  </si>
  <si>
    <t>A1</t>
  </si>
  <si>
    <t>A3</t>
  </si>
  <si>
    <t>A5</t>
  </si>
  <si>
    <t>A7</t>
  </si>
  <si>
    <r>
      <rPr>
        <sz val="11"/>
        <rFont val="Arial"/>
        <family val="2"/>
      </rPr>
      <t xml:space="preserve">Accounts and Finance      </t>
    </r>
    <r>
      <rPr>
        <sz val="11"/>
        <rFont val="Arial"/>
        <family val="2"/>
        <scheme val="minor"/>
      </rPr>
      <t xml:space="preserve">        </t>
    </r>
    <r>
      <rPr>
        <sz val="14"/>
        <rFont val="Kruti Dev 692"/>
      </rPr>
      <t xml:space="preserve">ys[kk o foRRk </t>
    </r>
  </si>
  <si>
    <t>egkuxj ikfydk dk;|kuqlkj feG.kkÚ;k naM olqyh 'kklukOnkjs</t>
  </si>
  <si>
    <t>Hkq &amp; lainsojhy okf"kZd Hkq&amp;HkkVd</t>
  </si>
  <si>
    <t>yk;lUl Qh @ ijokuk 'kqYd</t>
  </si>
  <si>
    <t>'kklukP;k vÑf"kd djkiklqu çkIr 'kqYd</t>
  </si>
  <si>
    <t>vtkZps QkWeZ foØh 'kqYd</t>
  </si>
  <si>
    <t>bekjr js[kkfp= 'kqYd</t>
  </si>
  <si>
    <t>fcYMhax eVsfj;y LVWfdax 'kqYd</t>
  </si>
  <si>
    <r>
      <rPr>
        <sz val="11"/>
        <rFont val="Arial"/>
        <family val="2"/>
      </rPr>
      <t xml:space="preserve">Encroachment Removal     </t>
    </r>
    <r>
      <rPr>
        <sz val="11"/>
        <rFont val="Arial"/>
        <family val="2"/>
        <scheme val="minor"/>
      </rPr>
      <t xml:space="preserve">     </t>
    </r>
    <r>
      <rPr>
        <sz val="14"/>
        <rFont val="Kruti Dev 692"/>
      </rPr>
      <t>vfrdze.k fueqZyu</t>
    </r>
  </si>
  <si>
    <t>vfrdze.k fueqZyuk iklqu o brj vk; olwyh</t>
  </si>
  <si>
    <t>jksM dVhax iklqu feG.kkjh vk;</t>
  </si>
  <si>
    <t>'kgj cllsosiklwu feG.kkjh       
¼jkW;YVh ½LokfeRo vk;</t>
  </si>
  <si>
    <t>fufonk vtZ foØh iklqu vk;</t>
  </si>
  <si>
    <t>ladh.kZ vk; ¼fu:i;ksxh lkekukph fodzh½</t>
  </si>
  <si>
    <t xml:space="preserve">bafnjk xka/kh :X.kky; uksanuh 'kqYd  </t>
  </si>
  <si>
    <t>rkrMhph ik.kh iqjoBk ;kstuk vuqnku vk;</t>
  </si>
  <si>
    <r>
      <rPr>
        <sz val="11"/>
        <rFont val="Arial"/>
        <family val="2"/>
      </rPr>
      <t xml:space="preserve">Cattle Pound           </t>
    </r>
    <r>
      <rPr>
        <sz val="11"/>
        <rFont val="Arial"/>
        <family val="2"/>
        <scheme val="minor"/>
      </rPr>
      <t xml:space="preserve">                </t>
    </r>
    <r>
      <rPr>
        <sz val="14"/>
        <rFont val="Kruti Dev 692"/>
      </rPr>
      <t>dkasaMokMk</t>
    </r>
  </si>
  <si>
    <t xml:space="preserve">dlkbZ [kkuk uksanuh 'kqYd </t>
  </si>
  <si>
    <t xml:space="preserve">ladh.kZ vk; le&gt;ksrk 'kqYd </t>
  </si>
  <si>
    <t>fdjdksG vk; 
fu#i;ksxh lkekukph foØh</t>
  </si>
  <si>
    <r>
      <rPr>
        <sz val="11"/>
        <rFont val="Arial"/>
        <family val="2"/>
      </rPr>
      <t xml:space="preserve">L.B.T. / Octroi      </t>
    </r>
    <r>
      <rPr>
        <sz val="11"/>
        <rFont val="Arial"/>
        <family val="2"/>
        <scheme val="minor"/>
      </rPr>
      <t xml:space="preserve">                                         </t>
    </r>
    <r>
      <rPr>
        <sz val="14"/>
        <rFont val="Kruti Dev 692"/>
      </rPr>
      <t xml:space="preserve">LFkkfud laLFkk dj @ tdkr </t>
    </r>
  </si>
  <si>
    <r>
      <rPr>
        <sz val="11"/>
        <rFont val="Arial"/>
        <family val="2"/>
      </rPr>
      <t xml:space="preserve">Advertisement Tax       </t>
    </r>
    <r>
      <rPr>
        <sz val="11"/>
        <rFont val="Arial"/>
        <family val="2"/>
        <scheme val="minor"/>
      </rPr>
      <t xml:space="preserve">         </t>
    </r>
    <r>
      <rPr>
        <sz val="11"/>
        <rFont val="Kruti Dev 010"/>
      </rPr>
      <t xml:space="preserve"> </t>
    </r>
    <r>
      <rPr>
        <sz val="14"/>
        <rFont val="Kruti Dev 692"/>
      </rPr>
      <t>tkghjkr dj</t>
    </r>
  </si>
  <si>
    <t xml:space="preserve">vkenkj fu/kh ¼Mh-ih-Mh-lh½ vuqnku </t>
  </si>
  <si>
    <t xml:space="preserve">[kklnkj fu/kh ¼Mh-ih-Mh-lh-½vuqnku </t>
  </si>
  <si>
    <t>foRrh; laLFks dMqu çkIr ¼cWad½ dtZ</t>
  </si>
  <si>
    <t>xaqro.kwd Bsoh</t>
  </si>
  <si>
    <r>
      <rPr>
        <sz val="14"/>
        <rFont val="Arial Black"/>
        <family val="2"/>
      </rPr>
      <t>Public Works and Civic Amenities</t>
    </r>
    <r>
      <rPr>
        <sz val="16"/>
        <rFont val="Arial Black"/>
        <family val="2"/>
      </rPr>
      <t xml:space="preserve">
</t>
    </r>
    <r>
      <rPr>
        <sz val="18"/>
        <rFont val="Kruti Dev 692"/>
      </rPr>
      <t xml:space="preserve">yksddeZ o ukxjh lqfo/kk 
</t>
    </r>
  </si>
  <si>
    <r>
      <t xml:space="preserve">dk;Z da=kV dj dikr  </t>
    </r>
    <r>
      <rPr>
        <b/>
        <sz val="12"/>
        <rFont val="Arial"/>
        <family val="2"/>
      </rPr>
      <t>( W.C.T.)</t>
    </r>
  </si>
  <si>
    <t>da=kVnkjkP;k vk;dj dikrh iklqu gks.kkjh tek</t>
  </si>
  <si>
    <r>
      <rPr>
        <sz val="11"/>
        <rFont val="Arial"/>
        <family val="2"/>
      </rPr>
      <t xml:space="preserve">City and Town Planning /Building Regulation        </t>
    </r>
    <r>
      <rPr>
        <sz val="11"/>
        <rFont val="Arial"/>
        <family val="2"/>
        <scheme val="minor"/>
      </rPr>
      <t xml:space="preserve">       </t>
    </r>
    <r>
      <rPr>
        <sz val="14"/>
        <rFont val="Kruti Dev 692"/>
      </rPr>
      <t>'kgj uxj jpuk @bekjr fu;eu o fu;ferhdj.k o  fodkl ;kstuk dk;kZUo;u</t>
    </r>
  </si>
  <si>
    <r>
      <rPr>
        <sz val="11"/>
        <rFont val="Arial"/>
        <family val="2"/>
      </rPr>
      <t xml:space="preserve">Grant on Vehicles </t>
    </r>
    <r>
      <rPr>
        <sz val="11"/>
        <rFont val="Arial"/>
        <family val="2"/>
        <scheme val="minor"/>
      </rPr>
      <t xml:space="preserve">                 </t>
    </r>
    <r>
      <rPr>
        <sz val="14"/>
        <rFont val="Kruti Dev 692"/>
      </rPr>
      <t>okgukojhy 'kkldh; vuqnku</t>
    </r>
  </si>
  <si>
    <r>
      <rPr>
        <sz val="11"/>
        <rFont val="Arial"/>
        <family val="2"/>
      </rPr>
      <t xml:space="preserve">Land and Estate         </t>
    </r>
    <r>
      <rPr>
        <sz val="11"/>
        <rFont val="Arial"/>
        <family val="2"/>
        <scheme val="minor"/>
      </rPr>
      <t xml:space="preserve">                  </t>
    </r>
    <r>
      <rPr>
        <sz val="14"/>
        <rFont val="Kruti Dev 692"/>
      </rPr>
      <t>Hkweh o LFkkoj</t>
    </r>
  </si>
  <si>
    <r>
      <rPr>
        <sz val="12"/>
        <rFont val="Arial"/>
        <family val="2"/>
      </rPr>
      <t xml:space="preserve">Lakes and River    </t>
    </r>
    <r>
      <rPr>
        <sz val="12"/>
        <rFont val="Arial"/>
        <family val="2"/>
        <scheme val="minor"/>
      </rPr>
      <t xml:space="preserve">   
</t>
    </r>
    <r>
      <rPr>
        <sz val="14"/>
        <rFont val="Kruti Dev 692"/>
      </rPr>
      <t>unh o ljksojs</t>
    </r>
  </si>
  <si>
    <r>
      <t xml:space="preserve">Muncipal Market &amp; Com. Complex
</t>
    </r>
    <r>
      <rPr>
        <sz val="14"/>
        <rFont val="Kruti Dev 692"/>
      </rPr>
      <t>euik cktkj o O;olk;h ladqy</t>
    </r>
  </si>
  <si>
    <r>
      <rPr>
        <sz val="12"/>
        <rFont val="Arial"/>
        <family val="2"/>
      </rPr>
      <t>Parks and Gardens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cxhps o m|kus</t>
    </r>
  </si>
  <si>
    <r>
      <rPr>
        <sz val="12"/>
        <rFont val="Arial"/>
        <family val="2"/>
      </rPr>
      <t>Primary Education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izkFkfed f'k{k.k</t>
    </r>
  </si>
  <si>
    <r>
      <rPr>
        <sz val="12"/>
        <rFont val="Arial"/>
        <family val="2"/>
      </rPr>
      <t>Secondary Education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 xml:space="preserve">ek/;fed f'k{k.k </t>
    </r>
  </si>
  <si>
    <r>
      <rPr>
        <sz val="12"/>
        <rFont val="Arial"/>
        <family val="2"/>
      </rPr>
      <t>Public Buildings /Housing</t>
    </r>
    <r>
      <rPr>
        <sz val="14"/>
        <rFont val="Arial"/>
        <family val="2"/>
        <scheme val="minor"/>
      </rPr>
      <t xml:space="preserve"> 
</t>
    </r>
    <r>
      <rPr>
        <sz val="14"/>
        <rFont val="Kruti Dev 692"/>
      </rPr>
      <t>bekjr  lapyu</t>
    </r>
  </si>
  <si>
    <r>
      <rPr>
        <sz val="12"/>
        <rFont val="Arial"/>
        <family val="2"/>
      </rPr>
      <t xml:space="preserve">Street Lighting 
</t>
    </r>
    <r>
      <rPr>
        <sz val="14"/>
        <rFont val="Kruti Dev 692"/>
      </rPr>
      <t>iFkfnos çdk'k O;oLFkk</t>
    </r>
  </si>
  <si>
    <r>
      <rPr>
        <sz val="12"/>
        <rFont val="Arial"/>
        <family val="2"/>
      </rPr>
      <t xml:space="preserve">Viral Statisticvs
/NHP/prevention of food adultaeratyion/
</t>
    </r>
    <r>
      <rPr>
        <sz val="14"/>
        <rFont val="Kruti Dev 692"/>
      </rPr>
      <t>fo"kk.kq tU; jksxkps</t>
    </r>
    <r>
      <rPr>
        <sz val="12"/>
        <rFont val="Arial"/>
        <family val="2"/>
      </rPr>
      <t xml:space="preserve"> </t>
    </r>
    <r>
      <rPr>
        <sz val="14"/>
        <rFont val="Kruti Dev 692"/>
      </rPr>
      <t xml:space="preserve">fueqZyu o çfrca/ku o vUu HkslG izfrca/ku </t>
    </r>
  </si>
  <si>
    <t>ACCOUNTS AND FINANCE</t>
  </si>
  <si>
    <r>
      <rPr>
        <sz val="12"/>
        <rFont val="Arial"/>
        <family val="2"/>
      </rPr>
      <t xml:space="preserve">G.A.D.
Municipal Record   </t>
    </r>
    <r>
      <rPr>
        <b/>
        <sz val="11"/>
        <rFont val="Arial"/>
        <family val="2"/>
      </rPr>
      <t xml:space="preserve">              </t>
    </r>
    <r>
      <rPr>
        <sz val="11"/>
        <rFont val="Arial"/>
        <family val="2"/>
        <scheme val="minor"/>
      </rPr>
      <t xml:space="preserve">      </t>
    </r>
    <r>
      <rPr>
        <sz val="14"/>
        <rFont val="Kruti Dev 692"/>
      </rPr>
      <t xml:space="preserve">e-u-ik-vfHkys[k </t>
    </r>
  </si>
  <si>
    <t xml:space="preserve">dk;kZRed leqg &amp; 0
djsRrj ,dq.k  vk; </t>
  </si>
  <si>
    <t xml:space="preserve">dk;kZRed leqg &amp; 0
eglqyh vuqnku ,dq.k  vk; </t>
  </si>
  <si>
    <t>dk;kZRed leqg &amp; 0
brj vk;</t>
  </si>
  <si>
    <r>
      <t xml:space="preserve">G.A.D.
</t>
    </r>
    <r>
      <rPr>
        <sz val="14"/>
        <rFont val="Kruti Dev 692"/>
      </rPr>
      <t>lkekU; ç'kklu</t>
    </r>
  </si>
  <si>
    <t>dk;kZRed leqg &amp; 
eglqyh vuqnku vk;</t>
  </si>
  <si>
    <t xml:space="preserve">dk;kZRed leqg &amp;1
eglqyh vuqnku ,dq.k  vk; </t>
  </si>
  <si>
    <t>dk;kZRed leqg &amp; 1
brj vk;</t>
  </si>
  <si>
    <t xml:space="preserve">dk;kZRed leqg &amp; 1
brj ,dq.k  vk; </t>
  </si>
  <si>
    <r>
      <rPr>
        <sz val="12"/>
        <rFont val="Arial"/>
        <family val="2"/>
      </rPr>
      <t xml:space="preserve">Roads and Pavements &amp; Others Civic Works 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jLrs  o Qjlcanh vkf.k brj ukxjh fodkl dk;Z</t>
    </r>
    <r>
      <rPr>
        <sz val="12"/>
        <rFont val="Kruti Dev 010"/>
      </rPr>
      <t xml:space="preserve">
</t>
    </r>
  </si>
  <si>
    <t xml:space="preserve">dk;kZRed leqg &amp; 2
djsRrj ,dq.k  vk; </t>
  </si>
  <si>
    <t>dk;kZRed leqg &amp; 2
eglqyh vuqnku vk;</t>
  </si>
  <si>
    <t xml:space="preserve">dk;kZRed leqg &amp;2
eglqyh vuqnku ,dq.k  vk; </t>
  </si>
  <si>
    <t>dk;kZRed leqg &amp; 2
brj vk;</t>
  </si>
  <si>
    <t xml:space="preserve">dk;kZRed leqg &amp; 2
brj ,dq.k  vk; </t>
  </si>
  <si>
    <t>vkjksX; &amp; dk;kZRed leqg &amp;3
djsRrj vk;</t>
  </si>
  <si>
    <r>
      <rPr>
        <sz val="12"/>
        <rFont val="Arial"/>
        <family val="2"/>
      </rPr>
      <t>Water Supply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ik.kh iqjoBk</t>
    </r>
  </si>
  <si>
    <t>dk;kZRed leqg &amp; 3
eglqyh vuqnku vk;</t>
  </si>
  <si>
    <t>dk;kZRed leqg &amp; 3
brj vk;</t>
  </si>
  <si>
    <r>
      <rPr>
        <sz val="12"/>
        <rFont val="Arial"/>
        <family val="2"/>
      </rPr>
      <t xml:space="preserve">Sewewrage 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eyfuLlkj.k o lQkbZ o lekZtu</t>
    </r>
  </si>
  <si>
    <t xml:space="preserve">dk;kZRed leqg &amp; 3
brj ,dq.k  vk; </t>
  </si>
  <si>
    <t>dk;kZRed leqg &amp; 4
brj vk;</t>
  </si>
  <si>
    <r>
      <rPr>
        <sz val="12"/>
        <rFont val="Arial"/>
        <family val="2"/>
      </rPr>
      <t xml:space="preserve">Public Library  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lkoZtfud</t>
    </r>
    <r>
      <rPr>
        <sz val="12"/>
        <rFont val="Arial"/>
        <family val="2"/>
        <scheme val="minor"/>
      </rPr>
      <t xml:space="preserve">  </t>
    </r>
    <r>
      <rPr>
        <sz val="14"/>
        <rFont val="Kruti Dev 692"/>
      </rPr>
      <t>okpuky;</t>
    </r>
    <r>
      <rPr>
        <sz val="12"/>
        <rFont val="Kruti Dev 692"/>
      </rPr>
      <t xml:space="preserve"> </t>
    </r>
  </si>
  <si>
    <t xml:space="preserve">dk;kZRed leqg &amp; 5
djsRrj ,dq.k  vk; </t>
  </si>
  <si>
    <t xml:space="preserve">dk;kZRed leqg &amp;5
eglqyh vuqnku ,dq.k  vk; </t>
  </si>
  <si>
    <r>
      <rPr>
        <sz val="12"/>
        <rFont val="Arial"/>
        <family val="2"/>
      </rPr>
      <t xml:space="preserve">Play Ground         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[ksGkps eSnku</t>
    </r>
  </si>
  <si>
    <t>dk;kZRed leqg &amp; 6
eglqyh vuqnku vk;</t>
  </si>
  <si>
    <t>dk;kZRed leqg &amp;6 eglqyh vuqnku vk;</t>
  </si>
  <si>
    <r>
      <rPr>
        <b/>
        <sz val="14"/>
        <rFont val="Arial Black"/>
        <family val="2"/>
      </rPr>
      <t xml:space="preserve">Other Services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brj lsok O;; </t>
    </r>
  </si>
  <si>
    <t xml:space="preserve">dk;kZRed leqg &amp;8 brj ,dq.k  vk; </t>
  </si>
  <si>
    <t xml:space="preserve">  brj lsok ¼brj vk; ½ &amp; dk;kZRed leqg &amp;9
djsRrj vk;</t>
  </si>
  <si>
    <t xml:space="preserve">dk;kZRed leqg &amp; 9
djsRrj ,dq.k  vk; </t>
  </si>
  <si>
    <t xml:space="preserve">dk;kZRed leqg &amp;9 brj ,dq.k  vk; </t>
  </si>
  <si>
    <t>lkekU; iz'kklu  &amp; dk;kZRed leqg &amp; 0
Bsoh vk;</t>
  </si>
  <si>
    <t>vkjksX; &amp; dk;kZRed leqg &amp;3
Bsoh vk;</t>
  </si>
  <si>
    <r>
      <rPr>
        <sz val="11"/>
        <rFont val="Arial"/>
        <family val="2"/>
      </rPr>
      <t xml:space="preserve">Central &amp; State Govt. Tax Deduction Through N.M.C.  </t>
    </r>
    <r>
      <rPr>
        <sz val="11"/>
        <rFont val="Arial"/>
        <family val="2"/>
        <scheme val="minor"/>
      </rPr>
      <t xml:space="preserve"> 
 </t>
    </r>
    <r>
      <rPr>
        <sz val="14"/>
        <rFont val="Kruti Dev 692"/>
      </rPr>
      <t>dsanz o jkT; ljdkj djhrk egkuxj ikfydsrQsZ olqy dj.;kr ;s.kkjk dj</t>
    </r>
  </si>
  <si>
    <r>
      <rPr>
        <b/>
        <sz val="12"/>
        <rFont val="Arial"/>
        <family val="2"/>
      </rPr>
      <t xml:space="preserve">General Administration - Function group
</t>
    </r>
    <r>
      <rPr>
        <b/>
        <sz val="14"/>
        <rFont val="Kruti Dev 692"/>
      </rPr>
      <t>lkekU; iz'kklu  &amp; dk;kZRed leqg &amp; 0</t>
    </r>
    <r>
      <rPr>
        <b/>
        <sz val="12"/>
        <rFont val="Arial"/>
        <family val="2"/>
      </rPr>
      <t xml:space="preserve"> </t>
    </r>
    <r>
      <rPr>
        <b/>
        <sz val="14"/>
        <rFont val="Kruti Dev 692"/>
      </rPr>
      <t>,dq.k</t>
    </r>
  </si>
  <si>
    <t>brj lsok ¼brj vk; ½ &amp; dk;kZRed leqg &amp;8
vfxze vk;</t>
  </si>
  <si>
    <t>loZ dk;kZRed leqg ,dw.k</t>
  </si>
  <si>
    <r>
      <t xml:space="preserve">eglqyh vk; &amp; v &amp; 1 </t>
    </r>
    <r>
      <rPr>
        <b/>
        <sz val="12"/>
        <rFont val="Arial"/>
        <family val="2"/>
      </rPr>
      <t xml:space="preserve"> 
( Revenue Income - A1 </t>
    </r>
    <r>
      <rPr>
        <sz val="16"/>
        <rFont val="Arial"/>
        <family val="2"/>
      </rPr>
      <t xml:space="preserve">) 
</t>
    </r>
    <r>
      <rPr>
        <sz val="16"/>
        <rFont val="Kruti Dev 692"/>
      </rPr>
      <t>dk;kZRed leqg  ,dw.k</t>
    </r>
  </si>
  <si>
    <r>
      <t xml:space="preserve">HkkaMoyh vk; &amp; v &amp; 3 
</t>
    </r>
    <r>
      <rPr>
        <b/>
        <sz val="12"/>
        <rFont val="Arial"/>
        <family val="2"/>
      </rPr>
      <t>( Capital Income - A3 )</t>
    </r>
    <r>
      <rPr>
        <sz val="16"/>
        <rFont val="Arial"/>
        <family val="2"/>
      </rPr>
      <t xml:space="preserve"> 
</t>
    </r>
    <r>
      <rPr>
        <sz val="16"/>
        <rFont val="Kruti Dev 692"/>
      </rPr>
      <t>dk;kZRed leqg ,dw.k</t>
    </r>
  </si>
  <si>
    <r>
      <rPr>
        <sz val="16"/>
        <rFont val="Kruti Dev 692"/>
      </rPr>
      <t xml:space="preserve">fu{ksi Bsoh  vk; &amp; v &amp; 5
</t>
    </r>
    <r>
      <rPr>
        <b/>
        <sz val="12"/>
        <rFont val="Arial"/>
        <family val="2"/>
      </rPr>
      <t xml:space="preserve">( Deposit Income- A5)
</t>
    </r>
    <r>
      <rPr>
        <sz val="16"/>
        <rFont val="Kruti Dev 692"/>
      </rPr>
      <t>dk;kZRed leqg ,dw.k</t>
    </r>
  </si>
  <si>
    <r>
      <rPr>
        <sz val="16"/>
        <rFont val="Kruti Dev 692"/>
      </rPr>
      <t xml:space="preserve">vfxze vk; &amp; v &amp; 7 
</t>
    </r>
    <r>
      <rPr>
        <b/>
        <sz val="12"/>
        <rFont val="Arial"/>
        <family val="2"/>
      </rPr>
      <t xml:space="preserve">( Advances Recovered- A7 ) 
</t>
    </r>
    <r>
      <rPr>
        <sz val="16"/>
        <rFont val="Kruti Dev 692"/>
      </rPr>
      <t>dk;kZRed leqg ,dw.k</t>
    </r>
  </si>
  <si>
    <t>'ko okgdk iklqu çkIrgks.kkjh  vk;</t>
  </si>
  <si>
    <t>lkekU; iz'kklu  &amp; dk;kZRed leqg &amp; 0
HkkaMoyh vuqnku vk;</t>
  </si>
  <si>
    <t xml:space="preserve">lkekU; iz'kklu  &amp; 
dk;kZRed leqg &amp; 0  dtZ </t>
  </si>
  <si>
    <t>'kgjh xjhch fueqZyu o lektlsok  &amp; dk;kZRed leqg &amp;7
HkkaMoyh vuqnku vk;</t>
  </si>
  <si>
    <t>dk;kZRed leqg &amp; 9 
djkOnkjs çkIr gks.kkjh Bsoh vk;</t>
  </si>
  <si>
    <t>eglwy o dj &amp; dk;kZRed leqg &amp;9 ,dq.k</t>
  </si>
  <si>
    <t>eglwy o dj  &amp; dk;kZRed leqg &amp;9
djkOnkjs çkIr gks.kkjh vk;</t>
  </si>
  <si>
    <t xml:space="preserve">P.W.D. </t>
  </si>
  <si>
    <t>P.W.D.</t>
  </si>
  <si>
    <t>eglwy o dj &amp; dk;kZRed leqg &amp;9
djkOnkjs çkIr gks.kkjh Bsoh vk;</t>
  </si>
  <si>
    <t>CATTELE POUND
HELTH (S)</t>
  </si>
  <si>
    <r>
      <rPr>
        <sz val="12"/>
        <rFont val="Arial"/>
        <family val="2"/>
      </rPr>
      <t>Loan from Banks</t>
    </r>
    <r>
      <rPr>
        <sz val="14"/>
        <rFont val="Kruti Dev 692"/>
      </rPr>
      <t xml:space="preserve">
foRrh; laLFksOnkjs dtZ 
</t>
    </r>
    <r>
      <rPr>
        <sz val="12"/>
        <rFont val="Arial"/>
        <family val="2"/>
      </rPr>
      <t/>
    </r>
  </si>
  <si>
    <t>fdjdksG vk;
fu#Ik;ksxh xkM;kaph foØh</t>
  </si>
  <si>
    <t>:X.kokghdk HkkMs</t>
  </si>
  <si>
    <r>
      <rPr>
        <sz val="12"/>
        <rFont val="Arial"/>
        <family val="2"/>
      </rPr>
      <t>Hospital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:X.kky;</t>
    </r>
    <r>
      <rPr>
        <sz val="12"/>
        <rFont val="Kruti Dev 010"/>
      </rPr>
      <t xml:space="preserve">
</t>
    </r>
  </si>
  <si>
    <t>HEALTH (M)</t>
  </si>
  <si>
    <t>HEALTH (S)</t>
  </si>
  <si>
    <r>
      <rPr>
        <sz val="14"/>
        <rFont val="Arial Black"/>
        <family val="2"/>
      </rPr>
      <t xml:space="preserve">General Administration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lkekU; iz'kklu  </t>
    </r>
  </si>
  <si>
    <r>
      <rPr>
        <b/>
        <sz val="20"/>
        <rFont val="Kruti Dev 692"/>
      </rPr>
      <t>eglqyh vk; &amp; v &amp; 1</t>
    </r>
    <r>
      <rPr>
        <b/>
        <sz val="16"/>
        <rFont val="Arial Black"/>
        <family val="2"/>
      </rPr>
      <t xml:space="preserve">  </t>
    </r>
    <r>
      <rPr>
        <sz val="16"/>
        <rFont val="Arial Black"/>
        <family val="2"/>
      </rPr>
      <t>( Revenue Income - A1 )</t>
    </r>
  </si>
  <si>
    <r>
      <rPr>
        <sz val="14"/>
        <rFont val="Arial Black"/>
        <family val="2"/>
      </rPr>
      <t>FUNCTION GROUP - 0</t>
    </r>
    <r>
      <rPr>
        <b/>
        <sz val="16"/>
        <rFont val="Calibri"/>
        <family val="2"/>
      </rPr>
      <t xml:space="preserve">
</t>
    </r>
    <r>
      <rPr>
        <b/>
        <sz val="16"/>
        <rFont val="Kruti Dev 692"/>
      </rPr>
      <t>dk;kZRed leqg &amp; 0 ç/kku f'k"kZ</t>
    </r>
  </si>
  <si>
    <r>
      <rPr>
        <sz val="16"/>
        <rFont val="Arial Black"/>
        <family val="2"/>
      </rPr>
      <t xml:space="preserve">Health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vkjksX; </t>
    </r>
  </si>
  <si>
    <r>
      <rPr>
        <sz val="16"/>
        <rFont val="Arial Black"/>
        <family val="2"/>
      </rPr>
      <t xml:space="preserve">Sanitation And S.W.M.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LoPNrk o  ?kudpjk O;oLFkkiu </t>
    </r>
  </si>
  <si>
    <r>
      <rPr>
        <sz val="16"/>
        <rFont val="Arial Black"/>
        <family val="2"/>
      </rPr>
      <t xml:space="preserve">Public Education </t>
    </r>
    <r>
      <rPr>
        <b/>
        <sz val="20"/>
        <rFont val="Kruti Dev 692"/>
      </rPr>
      <t xml:space="preserve">
</t>
    </r>
    <r>
      <rPr>
        <b/>
        <sz val="18"/>
        <rFont val="Kruti Dev 692"/>
      </rPr>
      <t xml:space="preserve">yksdf'k{k.k </t>
    </r>
  </si>
  <si>
    <r>
      <rPr>
        <sz val="14"/>
        <rFont val="Arial Black"/>
        <family val="2"/>
      </rPr>
      <t>Urban Forestry And Enviromental  Activities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'kgjh ouhdj.k o Ik;kZoj.k larqyu dk;ZØe  </t>
    </r>
  </si>
  <si>
    <r>
      <rPr>
        <sz val="14"/>
        <rFont val="Arial Black"/>
        <family val="2"/>
      </rPr>
      <t>FUNCTION GROUP - 2</t>
    </r>
    <r>
      <rPr>
        <b/>
        <sz val="16"/>
        <rFont val="Calibri"/>
        <family val="2"/>
      </rPr>
      <t xml:space="preserve">
</t>
    </r>
    <r>
      <rPr>
        <b/>
        <sz val="16"/>
        <rFont val="Kruti Dev 692"/>
      </rPr>
      <t>dk;kZRed leqg &amp;2 ç/kku f'k"kZ</t>
    </r>
  </si>
  <si>
    <r>
      <rPr>
        <sz val="14"/>
        <rFont val="Arial Black"/>
        <family val="2"/>
      </rPr>
      <t xml:space="preserve">Revenue And Tax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eglwy o dj </t>
    </r>
  </si>
  <si>
    <r>
      <rPr>
        <b/>
        <sz val="20"/>
        <rFont val="Kruti Dev 692"/>
      </rPr>
      <t>HkkaMoyh vk; &amp; v &amp; 3</t>
    </r>
    <r>
      <rPr>
        <b/>
        <sz val="16"/>
        <rFont val="Arial Black"/>
        <family val="2"/>
      </rPr>
      <t xml:space="preserve"> </t>
    </r>
    <r>
      <rPr>
        <sz val="16"/>
        <rFont val="Arial Black"/>
        <family val="2"/>
      </rPr>
      <t>(Capital Income - A3)</t>
    </r>
    <r>
      <rPr>
        <b/>
        <sz val="16"/>
        <rFont val="Arial Black"/>
        <family val="2"/>
      </rPr>
      <t xml:space="preserve">
</t>
    </r>
  </si>
  <si>
    <r>
      <rPr>
        <sz val="14"/>
        <rFont val="Arial Black"/>
        <family val="2"/>
      </rPr>
      <t>FUNCTION GROUP - 7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&amp;7 ç/kku f'k"kZ</t>
    </r>
  </si>
  <si>
    <r>
      <rPr>
        <sz val="16"/>
        <rFont val="Arial Black"/>
        <family val="2"/>
      </rPr>
      <t>Urban Poverty Allivatiion and Social Welfare</t>
    </r>
    <r>
      <rPr>
        <b/>
        <sz val="14"/>
        <rFont val="Arial Black"/>
        <family val="2"/>
      </rPr>
      <t xml:space="preserve"> 
</t>
    </r>
    <r>
      <rPr>
        <b/>
        <sz val="18"/>
        <rFont val="Kruti Dev 692"/>
      </rPr>
      <t xml:space="preserve">'kgjh xjhch fueqZyu o lektlsok </t>
    </r>
  </si>
  <si>
    <r>
      <rPr>
        <b/>
        <sz val="20"/>
        <rFont val="Kruti Dev 692"/>
      </rPr>
      <t>fu{ksi Bsoh  vk; &amp; v &amp; 5</t>
    </r>
    <r>
      <rPr>
        <b/>
        <sz val="16"/>
        <rFont val="Arial Black"/>
        <family val="2"/>
      </rPr>
      <t xml:space="preserve"> </t>
    </r>
    <r>
      <rPr>
        <sz val="16"/>
        <rFont val="Arial Black"/>
        <family val="2"/>
      </rPr>
      <t>( Deposit Income- A5)</t>
    </r>
  </si>
  <si>
    <r>
      <rPr>
        <b/>
        <sz val="20"/>
        <rFont val="Kruti Dev 692"/>
      </rPr>
      <t>vfxze vk; &amp; v &amp; 7</t>
    </r>
    <r>
      <rPr>
        <b/>
        <sz val="16"/>
        <rFont val="Arial Black"/>
        <family val="2"/>
      </rPr>
      <t xml:space="preserve"> </t>
    </r>
    <r>
      <rPr>
        <sz val="16"/>
        <rFont val="Arial Black"/>
        <family val="2"/>
      </rPr>
      <t xml:space="preserve">( Advances Recovered- A7 ) </t>
    </r>
  </si>
  <si>
    <t>fo'knhdj.kkRed  
vk; f'k"kZ
¼ çkFkfed vk;  ?kVd ½</t>
  </si>
  <si>
    <t>cka/kk]okijk]gLrkarjhr dk ;k rRokoj jghoklh o O;olk;h ladqyk iklqu feG.kkjh vk;</t>
  </si>
  <si>
    <r>
      <rPr>
        <b/>
        <sz val="14"/>
        <rFont val="Arial Black"/>
        <family val="2"/>
      </rPr>
      <t xml:space="preserve">Other Services </t>
    </r>
    <r>
      <rPr>
        <b/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brj lsok vk; </t>
    </r>
  </si>
  <si>
    <r>
      <rPr>
        <sz val="12"/>
        <rFont val="Arial"/>
        <family val="2"/>
      </rPr>
      <t>Welfare of SC/ST/OBC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vuqlwphr tkrh @tekrh o brj ekxkloxhZ; dY;k.k dk;ZØe</t>
    </r>
  </si>
  <si>
    <r>
      <rPr>
        <sz val="12"/>
        <rFont val="Arial"/>
        <family val="2"/>
      </rPr>
      <t>Welfare of SC/ST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vuqlwphr tkrh @tekrh o brj ekxkloxhZ; dY;k.k dk;ZØe</t>
    </r>
  </si>
  <si>
    <r>
      <rPr>
        <b/>
        <sz val="12"/>
        <rFont val="Arial"/>
        <family val="2"/>
      </rPr>
      <t xml:space="preserve">Health - Function group
</t>
    </r>
    <r>
      <rPr>
        <b/>
        <sz val="14"/>
        <rFont val="Kruti Dev 692"/>
      </rPr>
      <t>vkjksX; &amp; dk;kZRed leqg &amp;3</t>
    </r>
    <r>
      <rPr>
        <b/>
        <sz val="12"/>
        <rFont val="Arial"/>
        <family val="2"/>
      </rPr>
      <t xml:space="preserve"> </t>
    </r>
    <r>
      <rPr>
        <b/>
        <sz val="14"/>
        <rFont val="Kruti Dev 692"/>
      </rPr>
      <t>,dq.k</t>
    </r>
  </si>
  <si>
    <t>2012&amp;2013</t>
  </si>
  <si>
    <t>vfXu'kked O;oLFkk vkf.k vfXu'keu
cac ckgsjxkoh ikBfo.;kckcr vk;</t>
  </si>
  <si>
    <t>isap VIik 3 djhrk ljdkjh vuqnku unh] ukys] ryko iwutZhou djhrk vuqnku</t>
  </si>
  <si>
    <t>Illustrative Of Other 
FUNCTION GROUP</t>
  </si>
  <si>
    <t>ukxiwj egkuxjikfydspk 2014&amp;15 lkypk vk; vankt</t>
  </si>
  <si>
    <t>vFkZladYih; 
in Øekad</t>
  </si>
  <si>
    <r>
      <rPr>
        <b/>
        <sz val="12"/>
        <rFont val="Arial"/>
        <family val="2"/>
      </rPr>
      <t>FUNCTION DISCRIPTION</t>
    </r>
    <r>
      <rPr>
        <sz val="13"/>
        <rFont val="Kruti Dev 692"/>
      </rPr>
      <t xml:space="preserve">
</t>
    </r>
    <r>
      <rPr>
        <sz val="15"/>
        <rFont val="Kruti Dev 692"/>
      </rPr>
      <t>dk;kZRed leqg fooj.k
xkS.k f'k"kZ</t>
    </r>
  </si>
  <si>
    <r>
      <t xml:space="preserve">2013&amp;2014 
</t>
    </r>
    <r>
      <rPr>
        <sz val="15"/>
        <rFont val="Kruti Dev 692"/>
      </rPr>
      <t>lq/kkjhr</t>
    </r>
  </si>
  <si>
    <r>
      <t xml:space="preserve">2014&amp;2015
</t>
    </r>
    <r>
      <rPr>
        <sz val="15"/>
        <rFont val="Kruti Dev 692"/>
      </rPr>
      <t xml:space="preserve"> çLrkfor</t>
    </r>
  </si>
  <si>
    <t xml:space="preserve"> 'ksjk</t>
  </si>
  <si>
    <r>
      <rPr>
        <sz val="12"/>
        <rFont val="Arial"/>
        <family val="2"/>
      </rPr>
      <t xml:space="preserve">Sewerage Benefit  Tax       </t>
    </r>
    <r>
      <rPr>
        <sz val="12"/>
        <rFont val="Arial"/>
        <family val="2"/>
        <scheme val="minor"/>
      </rPr>
      <t xml:space="preserve">  
</t>
    </r>
    <r>
      <rPr>
        <sz val="14"/>
        <rFont val="Kruti Dev 692"/>
      </rPr>
      <t>eyty ykHk dj</t>
    </r>
    <r>
      <rPr>
        <sz val="12"/>
        <rFont val="Kruti Dev 010"/>
      </rPr>
      <t xml:space="preserve">
</t>
    </r>
  </si>
  <si>
    <t>pkyq eyty ykHk dj</t>
  </si>
  <si>
    <t xml:space="preserve">pkyq  ik.kh ykHk dj
</t>
  </si>
  <si>
    <t xml:space="preserve">cdk;k ik.kh ykHk dj
</t>
  </si>
  <si>
    <t xml:space="preserve">pkyq jLrs @iFk dj
</t>
  </si>
  <si>
    <t xml:space="preserve">cdk;k jLrs @iFk dj
</t>
  </si>
  <si>
    <t>35000..23</t>
  </si>
  <si>
    <t xml:space="preserve">jLR;kP;k nq#Lrh o fuekZ.k djhrk vuqnku </t>
  </si>
  <si>
    <t>V¡dj Onkjk ik.kh iqjoBk iklqu çkIr gks.kkjh  vk;</t>
  </si>
  <si>
    <t>02004</t>
  </si>
  <si>
    <t>20601</t>
  </si>
  <si>
    <t>06008</t>
  </si>
  <si>
    <t>20702</t>
  </si>
  <si>
    <t>21403</t>
  </si>
  <si>
    <t>20104</t>
  </si>
  <si>
    <t>20105</t>
  </si>
  <si>
    <t>07001</t>
  </si>
  <si>
    <t>20106</t>
  </si>
  <si>
    <t>21207</t>
  </si>
  <si>
    <t>31501</t>
  </si>
  <si>
    <t>32202</t>
  </si>
  <si>
    <t>04001</t>
  </si>
  <si>
    <t>33103</t>
  </si>
  <si>
    <t>31504</t>
  </si>
  <si>
    <t>01001</t>
  </si>
  <si>
    <t>40801</t>
  </si>
  <si>
    <t>40102</t>
  </si>
  <si>
    <t>40803</t>
  </si>
  <si>
    <t>40804</t>
  </si>
  <si>
    <t>40805</t>
  </si>
  <si>
    <t>11018</t>
  </si>
  <si>
    <t>21001</t>
  </si>
  <si>
    <t>20602</t>
  </si>
  <si>
    <t>20103</t>
  </si>
  <si>
    <t>21504</t>
  </si>
  <si>
    <t>10013</t>
  </si>
  <si>
    <t>30101</t>
  </si>
  <si>
    <t>12009</t>
  </si>
  <si>
    <t>40802</t>
  </si>
  <si>
    <t>20014</t>
  </si>
  <si>
    <t>21601</t>
  </si>
  <si>
    <t>20013</t>
  </si>
  <si>
    <t>21202</t>
  </si>
  <si>
    <t>23017</t>
  </si>
  <si>
    <t>20503</t>
  </si>
  <si>
    <t>26003</t>
  </si>
  <si>
    <t>21704</t>
  </si>
  <si>
    <t>21705</t>
  </si>
  <si>
    <t>27015</t>
  </si>
  <si>
    <t>21106</t>
  </si>
  <si>
    <t>28007</t>
  </si>
  <si>
    <t>20707</t>
  </si>
  <si>
    <t>20708</t>
  </si>
  <si>
    <t>20109</t>
  </si>
  <si>
    <t>20110</t>
  </si>
  <si>
    <t>28013</t>
  </si>
  <si>
    <t>21811</t>
  </si>
  <si>
    <t>29012</t>
  </si>
  <si>
    <t>20712</t>
  </si>
  <si>
    <t>20004</t>
  </si>
  <si>
    <t>32501</t>
  </si>
  <si>
    <t>32012</t>
  </si>
  <si>
    <t>20201</t>
  </si>
  <si>
    <t>34012</t>
  </si>
  <si>
    <t>20502</t>
  </si>
  <si>
    <t>20203</t>
  </si>
  <si>
    <t>34011</t>
  </si>
  <si>
    <t>20204</t>
  </si>
  <si>
    <t>35012</t>
  </si>
  <si>
    <t>20205</t>
  </si>
  <si>
    <t>36012</t>
  </si>
  <si>
    <t>21406</t>
  </si>
  <si>
    <t>13012</t>
  </si>
  <si>
    <t>21407</t>
  </si>
  <si>
    <t>21408</t>
  </si>
  <si>
    <t>37003</t>
  </si>
  <si>
    <t>20709</t>
  </si>
  <si>
    <t>20710</t>
  </si>
  <si>
    <t>38019</t>
  </si>
  <si>
    <t>20411</t>
  </si>
  <si>
    <t>20412</t>
  </si>
  <si>
    <t>31012</t>
  </si>
  <si>
    <t>32701</t>
  </si>
  <si>
    <t>32802</t>
  </si>
  <si>
    <t>36011</t>
  </si>
  <si>
    <t>31203</t>
  </si>
  <si>
    <t>33004</t>
  </si>
  <si>
    <t>33005</t>
  </si>
  <si>
    <t>39012</t>
  </si>
  <si>
    <t>47010</t>
  </si>
  <si>
    <t>20501</t>
  </si>
  <si>
    <t>20802</t>
  </si>
  <si>
    <t>20603</t>
  </si>
  <si>
    <t>46010</t>
  </si>
  <si>
    <t>48012</t>
  </si>
  <si>
    <t>40012</t>
  </si>
  <si>
    <t>53020</t>
  </si>
  <si>
    <t>20101</t>
  </si>
  <si>
    <t>56002</t>
  </si>
  <si>
    <t>20202</t>
  </si>
  <si>
    <t>52020</t>
  </si>
  <si>
    <t>30601</t>
  </si>
  <si>
    <t>30702</t>
  </si>
  <si>
    <t>31403</t>
  </si>
  <si>
    <t>60016</t>
  </si>
  <si>
    <t>20801</t>
  </si>
  <si>
    <t>20904</t>
  </si>
  <si>
    <t>61022</t>
  </si>
  <si>
    <t>20705</t>
  </si>
  <si>
    <t>62019</t>
  </si>
  <si>
    <t>86021</t>
  </si>
  <si>
    <t>90006</t>
  </si>
  <si>
    <t>10201</t>
  </si>
  <si>
    <t>10202</t>
  </si>
  <si>
    <t>10603</t>
  </si>
  <si>
    <t>10604</t>
  </si>
  <si>
    <t>11005</t>
  </si>
  <si>
    <t>11006</t>
  </si>
  <si>
    <t>10707</t>
  </si>
  <si>
    <t>10708</t>
  </si>
  <si>
    <t>11109</t>
  </si>
  <si>
    <t>11110</t>
  </si>
  <si>
    <t>11215</t>
  </si>
  <si>
    <t>11216</t>
  </si>
  <si>
    <t>11317</t>
  </si>
  <si>
    <t>11318</t>
  </si>
  <si>
    <t>11419</t>
  </si>
  <si>
    <t>11420</t>
  </si>
  <si>
    <t>10311</t>
  </si>
  <si>
    <t>10412</t>
  </si>
  <si>
    <t>91005</t>
  </si>
  <si>
    <t>10113</t>
  </si>
  <si>
    <t>94007</t>
  </si>
  <si>
    <t>10814</t>
  </si>
  <si>
    <t>20102</t>
  </si>
  <si>
    <t>92006</t>
  </si>
  <si>
    <t>21304</t>
  </si>
  <si>
    <t>93004</t>
  </si>
  <si>
    <t>30301</t>
  </si>
  <si>
    <t>94004</t>
  </si>
  <si>
    <t>33202</t>
  </si>
  <si>
    <t>02013</t>
  </si>
  <si>
    <t>60901</t>
  </si>
  <si>
    <t>61002</t>
  </si>
  <si>
    <t>61103</t>
  </si>
  <si>
    <t>61204</t>
  </si>
  <si>
    <t/>
  </si>
  <si>
    <t>70301</t>
  </si>
  <si>
    <t>74013</t>
  </si>
  <si>
    <t>61301</t>
  </si>
  <si>
    <t>61402</t>
  </si>
  <si>
    <t>80101</t>
  </si>
  <si>
    <t>80102</t>
  </si>
  <si>
    <t>80503</t>
  </si>
  <si>
    <t>80904</t>
  </si>
  <si>
    <t>80501</t>
  </si>
  <si>
    <t>80502</t>
  </si>
  <si>
    <t>96004</t>
  </si>
  <si>
    <t>80201</t>
  </si>
  <si>
    <t>97004</t>
  </si>
  <si>
    <t>81002</t>
  </si>
  <si>
    <t>98004</t>
  </si>
  <si>
    <t>81103</t>
  </si>
  <si>
    <t>81204</t>
  </si>
  <si>
    <t>81205</t>
  </si>
  <si>
    <t>81306</t>
  </si>
  <si>
    <t>81307</t>
  </si>
  <si>
    <t>81408</t>
  </si>
  <si>
    <t>81409</t>
  </si>
  <si>
    <t>90701</t>
  </si>
  <si>
    <t>90601</t>
  </si>
  <si>
    <t>90602</t>
  </si>
  <si>
    <t>90703</t>
  </si>
  <si>
    <t>90702</t>
  </si>
  <si>
    <t>90101</t>
  </si>
  <si>
    <r>
      <rPr>
        <sz val="11"/>
        <rFont val="Arial"/>
        <family val="2"/>
      </rPr>
      <t>Ambulace / Hearse S</t>
    </r>
    <r>
      <rPr>
        <sz val="11"/>
        <rFont val="Arial"/>
        <family val="2"/>
        <scheme val="minor"/>
      </rPr>
      <t>ervices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:X.kokghdk o 'kookghdk lsok</t>
    </r>
  </si>
  <si>
    <r>
      <rPr>
        <sz val="11"/>
        <rFont val="Arial"/>
        <family val="2"/>
      </rPr>
      <t>Birth and Death
Ragistration Program</t>
    </r>
    <r>
      <rPr>
        <sz val="12"/>
        <rFont val="Arial"/>
        <family val="2"/>
      </rPr>
      <t xml:space="preserve">
</t>
    </r>
    <r>
      <rPr>
        <sz val="14"/>
        <rFont val="Kruti Dev 692"/>
      </rPr>
      <t>tUe&amp;e`R;q uksanuh</t>
    </r>
  </si>
  <si>
    <r>
      <rPr>
        <sz val="11"/>
        <rFont val="Arial"/>
        <family val="2"/>
      </rPr>
      <t xml:space="preserve">City Sanitation /Road Cleaning and Scavenging </t>
    </r>
    <r>
      <rPr>
        <sz val="11"/>
        <rFont val="Arial"/>
        <family val="2"/>
        <scheme val="minor"/>
      </rPr>
      <t xml:space="preserve">    </t>
    </r>
    <r>
      <rPr>
        <sz val="12"/>
        <rFont val="Arial"/>
        <family val="2"/>
        <scheme val="minor"/>
      </rPr>
      <t xml:space="preserve">          
</t>
    </r>
    <r>
      <rPr>
        <sz val="14"/>
        <rFont val="Kruti Dev 692"/>
      </rPr>
      <t>jLrs lQkbZ o lekZtu o'kgj LoPNrk</t>
    </r>
  </si>
  <si>
    <r>
      <rPr>
        <sz val="11"/>
        <rFont val="Arial"/>
        <family val="2"/>
      </rPr>
      <t xml:space="preserve">City Transport
/vehicle pool and workshop/   </t>
    </r>
    <r>
      <rPr>
        <sz val="11"/>
        <rFont val="Arial"/>
        <family val="2"/>
        <scheme val="minor"/>
      </rPr>
      <t xml:space="preserve">   </t>
    </r>
    <r>
      <rPr>
        <sz val="12"/>
        <rFont val="Arial"/>
        <family val="2"/>
        <scheme val="minor"/>
      </rPr>
      <t xml:space="preserve"> 
</t>
    </r>
    <r>
      <rPr>
        <sz val="14"/>
        <rFont val="Kruti Dev 692"/>
      </rPr>
      <t>'kgj okgrwd]okgu rGs o ;kaf=dh dk;Z'kkGk</t>
    </r>
  </si>
  <si>
    <r>
      <rPr>
        <sz val="11"/>
        <rFont val="Arial"/>
        <family val="2"/>
      </rPr>
      <t xml:space="preserve">Creamation and   Burial  </t>
    </r>
    <r>
      <rPr>
        <sz val="12"/>
        <rFont val="Arial"/>
        <family val="2"/>
      </rPr>
      <t xml:space="preserve">     
</t>
    </r>
    <r>
      <rPr>
        <sz val="14"/>
        <rFont val="Kruti Dev 692"/>
      </rPr>
      <t>vfXulaLdkj dsanz  o nQuHkqeh</t>
    </r>
  </si>
  <si>
    <r>
      <rPr>
        <sz val="11"/>
        <rFont val="Arial"/>
        <family val="2"/>
      </rPr>
      <t xml:space="preserve">Election and census </t>
    </r>
    <r>
      <rPr>
        <sz val="12"/>
        <rFont val="Arial"/>
        <family val="2"/>
      </rPr>
      <t xml:space="preserve"> </t>
    </r>
    <r>
      <rPr>
        <sz val="12"/>
        <rFont val="Arial"/>
        <family val="2"/>
        <scheme val="minor"/>
      </rPr>
      <t xml:space="preserve">                 </t>
    </r>
    <r>
      <rPr>
        <sz val="14"/>
        <rFont val="Kruti Dev 692"/>
      </rPr>
      <t>fuoM.kwd o t.kx.kuk</t>
    </r>
  </si>
  <si>
    <r>
      <rPr>
        <sz val="11"/>
        <rFont val="Arial"/>
        <family val="2"/>
      </rPr>
      <t xml:space="preserve">Electricity Light  Tax    </t>
    </r>
    <r>
      <rPr>
        <sz val="12"/>
        <rFont val="Arial"/>
        <family val="2"/>
      </rPr>
      <t xml:space="preserve">   </t>
    </r>
    <r>
      <rPr>
        <sz val="12"/>
        <rFont val="Arial"/>
        <family val="2"/>
        <scheme val="minor"/>
      </rPr>
      <t xml:space="preserve">  
</t>
    </r>
    <r>
      <rPr>
        <sz val="14"/>
        <rFont val="Kruti Dev 692"/>
      </rPr>
      <t>fo|qr çdk'k dj</t>
    </r>
    <r>
      <rPr>
        <sz val="12"/>
        <rFont val="Kruti Dev 010"/>
      </rPr>
      <t xml:space="preserve">
</t>
    </r>
  </si>
  <si>
    <r>
      <t xml:space="preserve">Entertainment/ Theater Tax
</t>
    </r>
    <r>
      <rPr>
        <sz val="14"/>
        <rFont val="Kruti Dev 692"/>
      </rPr>
      <t>euksjatu dj</t>
    </r>
  </si>
  <si>
    <r>
      <rPr>
        <sz val="11"/>
        <rFont val="Arial"/>
        <family val="2"/>
      </rPr>
      <t>Epidemic / Prevention control</t>
    </r>
    <r>
      <rPr>
        <sz val="12"/>
        <rFont val="Arial"/>
        <family val="2"/>
      </rPr>
      <t xml:space="preserve">
</t>
    </r>
    <r>
      <rPr>
        <sz val="14"/>
        <rFont val="Kruti Dev 692"/>
      </rPr>
      <t>lkFkhps jksxkps fueqZyu o çfrca/ku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</si>
  <si>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>Fire Brigade</t>
    </r>
    <r>
      <rPr>
        <sz val="12"/>
        <rFont val="Arial"/>
        <family val="2"/>
      </rPr>
      <t xml:space="preserve">
</t>
    </r>
    <r>
      <rPr>
        <sz val="14"/>
        <rFont val="Kruti Dev 692"/>
      </rPr>
      <t>vfXu'keu dj</t>
    </r>
  </si>
  <si>
    <r>
      <rPr>
        <sz val="11"/>
        <rFont val="Arial"/>
        <family val="2"/>
      </rPr>
      <t xml:space="preserve">Fire Services         </t>
    </r>
    <r>
      <rPr>
        <sz val="11"/>
        <rFont val="Arial"/>
        <family val="2"/>
        <scheme val="minor"/>
      </rPr>
      <t xml:space="preserve">                </t>
    </r>
    <r>
      <rPr>
        <sz val="14"/>
        <rFont val="Kruti Dev 692"/>
      </rPr>
      <t>vfXu'keu lsok</t>
    </r>
  </si>
  <si>
    <r>
      <rPr>
        <sz val="11"/>
        <rFont val="Arial"/>
        <family val="2"/>
      </rPr>
      <t>Veterinary Services, Management</t>
    </r>
    <r>
      <rPr>
        <sz val="12"/>
        <rFont val="Arial"/>
        <family val="2"/>
      </rPr>
      <t xml:space="preserve">
</t>
    </r>
    <r>
      <rPr>
        <sz val="14"/>
        <rFont val="Kruti Dev 692"/>
      </rPr>
      <t>i'kq fpfdRlk o i'kq lsok O;oLFkkiu</t>
    </r>
  </si>
  <si>
    <r>
      <rPr>
        <sz val="11"/>
        <rFont val="Arial"/>
        <family val="2"/>
      </rPr>
      <t xml:space="preserve">Slaughter House </t>
    </r>
    <r>
      <rPr>
        <sz val="12"/>
        <rFont val="Arial"/>
        <family val="2"/>
      </rPr>
      <t xml:space="preserve">
</t>
    </r>
    <r>
      <rPr>
        <sz val="14"/>
        <rFont val="Kruti Dev 692"/>
      </rPr>
      <t>dRry[kkus</t>
    </r>
  </si>
  <si>
    <r>
      <t xml:space="preserve">Solid West Manegment Tax
</t>
    </r>
    <r>
      <rPr>
        <sz val="14"/>
        <rFont val="Kruti Dev 692"/>
      </rPr>
      <t>?kudpjk O;oLFkkiu dj</t>
    </r>
  </si>
  <si>
    <r>
      <rPr>
        <sz val="11"/>
        <rFont val="Arial"/>
        <family val="2"/>
      </rPr>
      <t xml:space="preserve">Muncipal Tax On Vehical      </t>
    </r>
    <r>
      <rPr>
        <sz val="11"/>
        <rFont val="Arial"/>
        <family val="2"/>
        <scheme val="minor"/>
      </rPr>
      <t xml:space="preserve">                </t>
    </r>
    <r>
      <rPr>
        <sz val="14"/>
        <rFont val="Kruti Dev 692"/>
      </rPr>
      <t>okgukojhy euik dj</t>
    </r>
  </si>
  <si>
    <r>
      <rPr>
        <sz val="11"/>
        <rFont val="Arial"/>
        <family val="2"/>
      </rPr>
      <t xml:space="preserve">Property Tax      </t>
    </r>
    <r>
      <rPr>
        <sz val="12"/>
        <rFont val="Arial"/>
        <family val="2"/>
      </rPr>
      <t xml:space="preserve"> </t>
    </r>
    <r>
      <rPr>
        <sz val="12"/>
        <rFont val="Arial"/>
        <family val="2"/>
        <scheme val="minor"/>
      </rPr>
      <t xml:space="preserve">  </t>
    </r>
    <r>
      <rPr>
        <sz val="12"/>
        <rFont val="Kruti Dev 010"/>
      </rPr>
      <t xml:space="preserve"> 
</t>
    </r>
    <r>
      <rPr>
        <sz val="14"/>
        <rFont val="Kruti Dev 692"/>
      </rPr>
      <t>ekyeRRkk dj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</si>
  <si>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 xml:space="preserve">Profession Tax   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 xml:space="preserve">              </t>
    </r>
    <r>
      <rPr>
        <sz val="11"/>
        <rFont val="Arial"/>
        <family val="2"/>
        <scheme val="minor"/>
      </rPr>
      <t xml:space="preserve">           </t>
    </r>
    <r>
      <rPr>
        <sz val="14"/>
        <rFont val="Kruti Dev 692"/>
      </rPr>
      <t>O;olk; dj</t>
    </r>
  </si>
  <si>
    <r>
      <rPr>
        <sz val="11"/>
        <rFont val="Arial"/>
        <family val="2"/>
      </rPr>
      <t xml:space="preserve">Property Tax       </t>
    </r>
    <r>
      <rPr>
        <sz val="12"/>
        <rFont val="Arial"/>
        <family val="2"/>
        <scheme val="minor"/>
      </rPr>
      <t xml:space="preserve">  </t>
    </r>
    <r>
      <rPr>
        <sz val="12"/>
        <rFont val="Kruti Dev 010"/>
      </rPr>
      <t xml:space="preserve"> 
</t>
    </r>
    <r>
      <rPr>
        <sz val="14"/>
        <rFont val="Kruti Dev 692"/>
      </rPr>
      <t>ekyeRRkk dj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</si>
  <si>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 xml:space="preserve">Water Tax     </t>
    </r>
    <r>
      <rPr>
        <sz val="12"/>
        <rFont val="Arial"/>
        <family val="2"/>
      </rPr>
      <t xml:space="preserve">  </t>
    </r>
    <r>
      <rPr>
        <sz val="12"/>
        <rFont val="Arial"/>
        <family val="2"/>
        <scheme val="minor"/>
      </rPr>
      <t xml:space="preserve">  
</t>
    </r>
    <r>
      <rPr>
        <sz val="14"/>
        <rFont val="Kruti Dev 692"/>
      </rPr>
      <t>ik.kh dj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</si>
  <si>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>Sanitation Tax</t>
    </r>
    <r>
      <rPr>
        <sz val="11"/>
        <rFont val="Arial"/>
        <family val="2"/>
        <scheme val="minor"/>
      </rPr>
      <t xml:space="preserve">        
</t>
    </r>
    <r>
      <rPr>
        <sz val="14"/>
        <rFont val="Kruti Dev 692"/>
      </rPr>
      <t>LoPNrk dj</t>
    </r>
  </si>
  <si>
    <r>
      <rPr>
        <sz val="11"/>
        <rFont val="Arial"/>
        <family val="2"/>
      </rPr>
      <t xml:space="preserve">Property Tax   </t>
    </r>
    <r>
      <rPr>
        <sz val="12"/>
        <rFont val="Arial"/>
        <family val="2"/>
      </rPr>
      <t xml:space="preserve">    </t>
    </r>
    <r>
      <rPr>
        <sz val="12"/>
        <rFont val="Arial"/>
        <family val="2"/>
        <scheme val="minor"/>
      </rPr>
      <t xml:space="preserve">  </t>
    </r>
    <r>
      <rPr>
        <sz val="12"/>
        <rFont val="Kruti Dev 010"/>
      </rPr>
      <t xml:space="preserve"> 
</t>
    </r>
    <r>
      <rPr>
        <sz val="14"/>
        <rFont val="Kruti Dev 692"/>
      </rPr>
      <t>ekyeRRkk dj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</si>
  <si>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 xml:space="preserve">Sreet Tax     </t>
    </r>
    <r>
      <rPr>
        <sz val="12"/>
        <rFont val="Arial"/>
        <family val="2"/>
      </rPr>
      <t xml:space="preserve">  </t>
    </r>
    <r>
      <rPr>
        <sz val="12"/>
        <rFont val="Arial"/>
        <family val="2"/>
        <scheme val="minor"/>
      </rPr>
      <t xml:space="preserve">  
</t>
    </r>
    <r>
      <rPr>
        <sz val="14"/>
        <rFont val="Kruti Dev 692"/>
      </rPr>
      <t>jLrs @iFk dj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</si>
  <si>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 xml:space="preserve">Water Benefit  Tax  </t>
    </r>
    <r>
      <rPr>
        <sz val="12"/>
        <rFont val="Arial"/>
        <family val="2"/>
      </rPr>
      <t xml:space="preserve">     </t>
    </r>
    <r>
      <rPr>
        <sz val="12"/>
        <rFont val="Arial"/>
        <family val="2"/>
        <scheme val="minor"/>
      </rPr>
      <t xml:space="preserve">  
</t>
    </r>
    <r>
      <rPr>
        <sz val="14"/>
        <rFont val="Kruti Dev 692"/>
      </rPr>
      <t>ik.kh ykHk dj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</si>
  <si>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 xml:space="preserve">Roads and Pavements &amp; Others Civic Works 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jLrs  o Qjlcanh vkf.k brj ukxjh fodkl dk;Z</t>
    </r>
    <r>
      <rPr>
        <sz val="12"/>
        <rFont val="Kruti Dev 010"/>
      </rPr>
      <t xml:space="preserve">
</t>
    </r>
  </si>
  <si>
    <r>
      <rPr>
        <sz val="11"/>
        <rFont val="Arial"/>
        <family val="2"/>
      </rPr>
      <t>Accounts and finance
Festival Advance of Employ</t>
    </r>
    <r>
      <rPr>
        <sz val="12"/>
        <rFont val="Arial"/>
        <family val="2"/>
        <scheme val="minor"/>
      </rPr>
      <t xml:space="preserve">
</t>
    </r>
    <r>
      <rPr>
        <sz val="14"/>
        <rFont val="Kruti Dev 692"/>
      </rPr>
      <t>l.kkdfjrk vxzhe</t>
    </r>
  </si>
  <si>
    <t>dk;kZRed leqg &amp; 0
eglqyh vuqnku vk;</t>
  </si>
  <si>
    <r>
      <rPr>
        <sz val="15"/>
        <rFont val="Kruti Dev 692"/>
      </rPr>
      <t xml:space="preserve">e-u-ik-Onkjs LohÑr 
vankt </t>
    </r>
    <r>
      <rPr>
        <sz val="13.5"/>
        <rFont val="Kruti Dev 692"/>
      </rPr>
      <t>2013&amp;2014</t>
    </r>
  </si>
  <si>
    <t>lkekU; iz'kklu  &amp; dk;kZRed leqg &amp; 0
djsRrj vk;</t>
  </si>
  <si>
    <r>
      <rPr>
        <b/>
        <sz val="12"/>
        <rFont val="Arial"/>
        <family val="2"/>
      </rPr>
      <t xml:space="preserve">Public Works and Civic Amenities- Function group
</t>
    </r>
    <r>
      <rPr>
        <b/>
        <sz val="16"/>
        <rFont val="Kruti Dev 692"/>
      </rPr>
      <t xml:space="preserve">yksddeZ o ukxjh lqfo/kk &amp; dk;kZRed leqg &amp;2 </t>
    </r>
    <r>
      <rPr>
        <b/>
        <sz val="16"/>
        <rFont val="Arial"/>
        <family val="2"/>
      </rPr>
      <t xml:space="preserve"> </t>
    </r>
    <r>
      <rPr>
        <b/>
        <sz val="16"/>
        <rFont val="Kruti Dev 692"/>
      </rPr>
      <t>,dq.k</t>
    </r>
  </si>
  <si>
    <r>
      <rPr>
        <sz val="14"/>
        <rFont val="Arial Black"/>
        <family val="2"/>
      </rPr>
      <t>FUNCTION GROUP - 0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 0 ç/kku f'k"kZ</t>
    </r>
  </si>
  <si>
    <r>
      <rPr>
        <sz val="14"/>
        <rFont val="Arial Black"/>
        <family val="2"/>
      </rPr>
      <t>FUNCTION GROUP - 2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&amp;2 ç/kku f'k"kZ</t>
    </r>
  </si>
  <si>
    <r>
      <rPr>
        <sz val="14"/>
        <rFont val="Arial Black"/>
        <family val="2"/>
      </rPr>
      <t>Public Works and Civic Amenities</t>
    </r>
    <r>
      <rPr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yksddeZ o ukxjh lqfo/kk </t>
    </r>
    <r>
      <rPr>
        <sz val="18"/>
        <rFont val="Kruti Dev 692"/>
      </rPr>
      <t xml:space="preserve">
</t>
    </r>
  </si>
  <si>
    <r>
      <rPr>
        <sz val="14"/>
        <rFont val="Arial Black"/>
        <family val="2"/>
      </rPr>
      <t>FUNCTION GROUP - 3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&amp;3 ç/kku f'k"kZ</t>
    </r>
  </si>
  <si>
    <r>
      <rPr>
        <sz val="14"/>
        <rFont val="Arial Black"/>
        <family val="2"/>
      </rPr>
      <t>FUNCTION GROUP - 8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&amp;8 ç/kku f'k"kZ</t>
    </r>
  </si>
  <si>
    <r>
      <rPr>
        <b/>
        <sz val="12"/>
        <rFont val="Arial"/>
        <family val="2"/>
      </rPr>
      <t xml:space="preserve">Other Services
</t>
    </r>
    <r>
      <rPr>
        <b/>
        <sz val="16"/>
        <rFont val="Kruti Dev 692"/>
      </rPr>
      <t>brj lsok ¼brj vk; ½ &amp;
dk;kZRed leqg &amp;8</t>
    </r>
    <r>
      <rPr>
        <b/>
        <sz val="16"/>
        <rFont val="Arial"/>
        <family val="2"/>
      </rPr>
      <t xml:space="preserve"> </t>
    </r>
    <r>
      <rPr>
        <b/>
        <sz val="16"/>
        <rFont val="Kruti Dev 692"/>
      </rPr>
      <t>,dq.k</t>
    </r>
  </si>
  <si>
    <r>
      <rPr>
        <sz val="16"/>
        <rFont val="Kruti Dev 692"/>
      </rPr>
      <t xml:space="preserve">vfxze vk; &amp; v &amp; 7 </t>
    </r>
    <r>
      <rPr>
        <b/>
        <sz val="12"/>
        <rFont val="Arial"/>
        <family val="2"/>
      </rPr>
      <t xml:space="preserve">( Advances Recovered- A7 ) 
</t>
    </r>
    <r>
      <rPr>
        <sz val="16"/>
        <rFont val="Kruti Dev 692"/>
      </rPr>
      <t>dk;kZRed leqg Ø- 0&amp;2&amp;3 o 8 ,dw.k</t>
    </r>
  </si>
  <si>
    <r>
      <rPr>
        <sz val="14"/>
        <rFont val="Arial Black"/>
        <family val="2"/>
      </rPr>
      <t>Planning and Regulation</t>
    </r>
    <r>
      <rPr>
        <sz val="16"/>
        <rFont val="Arial Black"/>
        <family val="2"/>
      </rPr>
      <t xml:space="preserve">
</t>
    </r>
    <r>
      <rPr>
        <b/>
        <sz val="18"/>
        <rFont val="Kruti Dev 692"/>
      </rPr>
      <t xml:space="preserve">fu;kstu vkf.k fu;ferhdj.k </t>
    </r>
  </si>
  <si>
    <r>
      <rPr>
        <sz val="14"/>
        <rFont val="Arial Black"/>
        <family val="2"/>
      </rPr>
      <t>FUNCTION GROUP - 1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&amp;1 ç/kku f'k"kZ</t>
    </r>
  </si>
  <si>
    <r>
      <rPr>
        <sz val="14"/>
        <rFont val="Arial Black"/>
        <family val="2"/>
      </rPr>
      <t>FUNCTION GROUP - 9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&amp;9  ç/kku f'k"kZ</t>
    </r>
  </si>
  <si>
    <t>fu;kstu vkf.k fu;ferhdj.k &amp; 
dk;kZRed leqg &amp;1
Bsoh vk;</t>
  </si>
  <si>
    <t>yksddeZ o ukxjh lqfo/kk &amp; 
dk;kZRed leqg &amp;2
Bsoh vk;</t>
  </si>
  <si>
    <r>
      <rPr>
        <b/>
        <sz val="12"/>
        <rFont val="Arial"/>
        <family val="2"/>
      </rPr>
      <t xml:space="preserve">General Administration - Function group
</t>
    </r>
    <r>
      <rPr>
        <b/>
        <sz val="16"/>
        <rFont val="Kruti Dev 692"/>
      </rPr>
      <t>lkekU; iz'kklu &amp;dk;kZRed leqg &amp; 0 ,dq.k</t>
    </r>
  </si>
  <si>
    <r>
      <rPr>
        <b/>
        <sz val="12"/>
        <rFont val="Arial"/>
        <family val="2"/>
      </rPr>
      <t xml:space="preserve">Planning and Regulation- Function group
</t>
    </r>
    <r>
      <rPr>
        <b/>
        <sz val="16"/>
        <rFont val="Arial"/>
        <family val="2"/>
      </rPr>
      <t xml:space="preserve"> </t>
    </r>
    <r>
      <rPr>
        <b/>
        <sz val="16"/>
        <rFont val="Kruti Dev 692"/>
      </rPr>
      <t>fu;kstu vkf.k fu;ferhdj.k &amp; dk;kZRed leqg &amp;1 ,dq.k</t>
    </r>
  </si>
  <si>
    <r>
      <rPr>
        <b/>
        <sz val="12"/>
        <rFont val="Arial"/>
        <family val="2"/>
      </rPr>
      <t xml:space="preserve">Public Works and Civic Amenities- Function group
</t>
    </r>
    <r>
      <rPr>
        <b/>
        <sz val="16"/>
        <rFont val="Kruti Dev 692"/>
      </rPr>
      <t xml:space="preserve">yksddeZ o ukxjh lqfo/kk &amp; dk;kZRed 
leqg &amp;2 </t>
    </r>
    <r>
      <rPr>
        <b/>
        <sz val="16"/>
        <rFont val="Kruti Dev 692"/>
      </rPr>
      <t xml:space="preserve"> ,dq.k</t>
    </r>
  </si>
  <si>
    <r>
      <rPr>
        <b/>
        <sz val="12"/>
        <rFont val="Arial"/>
        <family val="2"/>
      </rPr>
      <t xml:space="preserve">Health - Function group
</t>
    </r>
    <r>
      <rPr>
        <b/>
        <sz val="16"/>
        <rFont val="Kruti Dev 692"/>
      </rPr>
      <t>vkjksX; &amp; dk;kZRed leqg &amp;3 ,dq.k</t>
    </r>
  </si>
  <si>
    <r>
      <rPr>
        <b/>
        <sz val="16"/>
        <rFont val="Kruti Dev 692"/>
      </rPr>
      <t xml:space="preserve">fu{ksi Bsoh  vk; &amp; v &amp; 5 </t>
    </r>
    <r>
      <rPr>
        <sz val="16"/>
        <rFont val="Kruti Dev 692"/>
      </rPr>
      <t xml:space="preserve">
</t>
    </r>
    <r>
      <rPr>
        <b/>
        <sz val="12"/>
        <rFont val="Arial"/>
        <family val="2"/>
      </rPr>
      <t xml:space="preserve">( Deposit Income- A5)
</t>
    </r>
    <r>
      <rPr>
        <b/>
        <sz val="16"/>
        <rFont val="Kruti Dev 692"/>
      </rPr>
      <t>dk;kZRed leqg Ø- 0&amp; 1&amp;2&amp;3&amp;8 o 9 ,dw.k</t>
    </r>
  </si>
  <si>
    <t>yksddeZ o ukxjh lqfo/kk &amp; 
dk;kZRed leqg &amp;2 dtZ</t>
  </si>
  <si>
    <t xml:space="preserve">dk;kZRed leqg &amp;0 HkkaMoyh vuqnku 
,dq.k  vk; </t>
  </si>
  <si>
    <t>dk;kZRed leqg &amp;2 HkkaMoyh 
,dq.k  dtZ</t>
  </si>
  <si>
    <t xml:space="preserve">dk;kZRed leqg &amp;7 HkkaMoyh vuqnku 
,dq.k  vk; </t>
  </si>
  <si>
    <r>
      <rPr>
        <b/>
        <sz val="12"/>
        <rFont val="Arial"/>
        <family val="2"/>
      </rPr>
      <t xml:space="preserve">General Administration - Function group
</t>
    </r>
    <r>
      <rPr>
        <b/>
        <sz val="16"/>
        <rFont val="Kruti Dev 692"/>
      </rPr>
      <t>lkekU; iz'kklu  &amp; dk;kZRed leqg &amp; 0 ,dq.k  vk;</t>
    </r>
  </si>
  <si>
    <r>
      <rPr>
        <b/>
        <sz val="12"/>
        <rFont val="Arial"/>
        <family val="2"/>
      </rPr>
      <t xml:space="preserve">Public Works and Civic Amenities- Function group
</t>
    </r>
    <r>
      <rPr>
        <b/>
        <sz val="16"/>
        <rFont val="Kruti Dev 692"/>
      </rPr>
      <t>yksddeZ o ukxjh lqfo/kk &amp; dk;kZRed leqg &amp;2 ,dq.k</t>
    </r>
  </si>
  <si>
    <r>
      <rPr>
        <b/>
        <sz val="12"/>
        <rFont val="Arial"/>
        <family val="2"/>
      </rPr>
      <t xml:space="preserve">Urban Poverty Allivatiion and Social Welfare - Function group
</t>
    </r>
    <r>
      <rPr>
        <b/>
        <sz val="16"/>
        <rFont val="Kruti Dev 692"/>
      </rPr>
      <t>'kgjh xjhch fueqZyu o lektlsok &amp; dk;kZRed leqg &amp; 7 ,dq.k</t>
    </r>
  </si>
  <si>
    <r>
      <rPr>
        <b/>
        <sz val="16"/>
        <rFont val="Kruti Dev 692"/>
      </rPr>
      <t xml:space="preserve">HkkaMoyh vk; &amp; v &amp; 3
 </t>
    </r>
    <r>
      <rPr>
        <b/>
        <sz val="12"/>
        <rFont val="Arial"/>
        <family val="2"/>
      </rPr>
      <t>( Capital Income - A3 )</t>
    </r>
    <r>
      <rPr>
        <b/>
        <sz val="16"/>
        <rFont val="Arial"/>
        <family val="2"/>
      </rPr>
      <t xml:space="preserve"> 
</t>
    </r>
    <r>
      <rPr>
        <b/>
        <sz val="16"/>
        <rFont val="Kruti Dev 692"/>
      </rPr>
      <t>dk;kZRed leqg Ø- 0&amp; o 7 ,dw.k</t>
    </r>
  </si>
  <si>
    <r>
      <rPr>
        <b/>
        <sz val="12"/>
        <rFont val="Arial"/>
        <family val="2"/>
      </rPr>
      <t xml:space="preserve">Planning and Regulation- Function group
</t>
    </r>
    <r>
      <rPr>
        <b/>
        <sz val="16"/>
        <rFont val="Kruti Dev 692"/>
      </rPr>
      <t>fu;kstu vkf.k fu;ferhdj.k &amp; dk;kZRed leqg &amp;1  ,dq.k  vk;</t>
    </r>
  </si>
  <si>
    <r>
      <t xml:space="preserve">map bekjr fu/kh vk;
</t>
    </r>
    <r>
      <rPr>
        <sz val="12"/>
        <rFont val="Kruti Dev 692"/>
      </rPr>
      <t xml:space="preserve"> </t>
    </r>
    <r>
      <rPr>
        <b/>
        <sz val="12"/>
        <rFont val="Arial"/>
        <family val="2"/>
      </rPr>
      <t>( Highrise building fund )</t>
    </r>
  </si>
  <si>
    <r>
      <t>okgrqdhl vMFkGk vl.kkjs fo|wr [kkac gVfo.ks o i;kZ;h O;oLFksl dsysY;k [kpkZph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>MSEDCL</t>
    </r>
    <r>
      <rPr>
        <sz val="12"/>
        <rFont val="Arial"/>
        <family val="2"/>
      </rPr>
      <t xml:space="preserve"> </t>
    </r>
    <r>
      <rPr>
        <sz val="16"/>
        <rFont val="Kruti Dev 692"/>
      </rPr>
      <t>dMqu izfriwrhZ</t>
    </r>
  </si>
  <si>
    <r>
      <rPr>
        <sz val="16"/>
        <rFont val="Kruti Dev 692"/>
        <scheme val="major"/>
      </rPr>
      <t>cdk;k</t>
    </r>
    <r>
      <rPr>
        <sz val="16"/>
        <rFont val="Arial"/>
        <family val="2"/>
        <scheme val="minor"/>
      </rPr>
      <t xml:space="preserve"> </t>
    </r>
    <r>
      <rPr>
        <sz val="16"/>
        <rFont val="Kruti Dev 692"/>
      </rPr>
      <t>eyty ykHk dj</t>
    </r>
    <r>
      <rPr>
        <sz val="16"/>
        <rFont val="Kruti Dev 010"/>
      </rPr>
      <t xml:space="preserve">
</t>
    </r>
  </si>
  <si>
    <r>
      <t xml:space="preserve">LFkkfud  laLFkk dj </t>
    </r>
    <r>
      <rPr>
        <b/>
        <sz val="16"/>
        <rFont val="Arial"/>
        <family val="2"/>
      </rPr>
      <t xml:space="preserve"> </t>
    </r>
    <r>
      <rPr>
        <b/>
        <sz val="12"/>
        <rFont val="Arial"/>
        <family val="2"/>
      </rPr>
      <t>( L.B.T.)</t>
    </r>
    <r>
      <rPr>
        <b/>
        <sz val="16"/>
        <rFont val="Arial"/>
        <family val="2"/>
      </rPr>
      <t xml:space="preserve"> </t>
    </r>
    <r>
      <rPr>
        <sz val="16"/>
        <rFont val="Kruti Dev 692"/>
      </rPr>
      <t>tdkr</t>
    </r>
    <r>
      <rPr>
        <b/>
        <sz val="16"/>
        <rFont val="Arial"/>
        <family val="2"/>
      </rPr>
      <t xml:space="preserve"> </t>
    </r>
    <r>
      <rPr>
        <sz val="16"/>
        <rFont val="Kruti Dev 692"/>
      </rPr>
      <t xml:space="preserve">
tdkr djk iklqu ;s.kkjh çyafcr vk;</t>
    </r>
  </si>
  <si>
    <r>
      <rPr>
        <sz val="14"/>
        <rFont val="Arial Black"/>
        <family val="2"/>
      </rPr>
      <t>FUNCTION GROUP - 4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&amp;4 ç/kku f'k"kZ</t>
    </r>
  </si>
  <si>
    <r>
      <rPr>
        <sz val="14"/>
        <rFont val="Arial Black"/>
        <family val="2"/>
      </rPr>
      <t>FUNCTION GROUP - 6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&amp;6 ç/kku f'k"kZ</t>
    </r>
  </si>
  <si>
    <t>yksddeZ o ukxjh lqfo/kk &amp; dk;kZRed leqg &amp;2 djsRrj vk;</t>
  </si>
  <si>
    <r>
      <rPr>
        <b/>
        <sz val="12"/>
        <rFont val="Arial"/>
        <family val="2"/>
      </rPr>
      <t xml:space="preserve">Public Works and Civic Amenities- Function group
</t>
    </r>
    <r>
      <rPr>
        <b/>
        <sz val="16"/>
        <rFont val="Kruti Dev 692"/>
      </rPr>
      <t>yksddeZ o ukxjh lqfo/kk &amp; dk;kZRed leqg &amp;2  ,dq.k  vk;</t>
    </r>
  </si>
  <si>
    <r>
      <rPr>
        <b/>
        <sz val="12"/>
        <rFont val="Arial"/>
        <family val="2"/>
      </rPr>
      <t xml:space="preserve">Health - Function group
</t>
    </r>
    <r>
      <rPr>
        <b/>
        <sz val="16"/>
        <rFont val="Kruti Dev 692"/>
      </rPr>
      <t>vkjksX; &amp; dk;kZRed leqg &amp;3  ,dq.k  vk;</t>
    </r>
  </si>
  <si>
    <t>?kudpjk O;oLFkkiu o LoPNrk&amp;dk;kZRed leqg &amp; 4 djsRrj vk;</t>
  </si>
  <si>
    <r>
      <rPr>
        <b/>
        <sz val="12"/>
        <rFont val="Arial"/>
        <family val="2"/>
      </rPr>
      <t xml:space="preserve">Sanitation And Solid Waste Manegment - Function group
</t>
    </r>
    <r>
      <rPr>
        <b/>
        <sz val="16"/>
        <rFont val="Kruti Dev 692"/>
      </rPr>
      <t xml:space="preserve"> ?kudpjk O;oLFkkiu o LoPNrk &amp; dk;kZRed leqg &amp;4 ,dq.k  vk;</t>
    </r>
  </si>
  <si>
    <r>
      <rPr>
        <b/>
        <sz val="12"/>
        <rFont val="Arial"/>
        <family val="2"/>
      </rPr>
      <t>Public Education - Function group</t>
    </r>
    <r>
      <rPr>
        <b/>
        <sz val="16"/>
        <rFont val="Arial"/>
        <family val="2"/>
      </rPr>
      <t xml:space="preserve">
</t>
    </r>
    <r>
      <rPr>
        <b/>
        <sz val="16"/>
        <rFont val="Kruti Dev 692"/>
      </rPr>
      <t>yksdf'k{k.k &amp; dk;kZRed leqg &amp;5 
,dq.k  vk;</t>
    </r>
  </si>
  <si>
    <r>
      <rPr>
        <b/>
        <sz val="12"/>
        <rFont val="Arial"/>
        <family val="2"/>
      </rPr>
      <t xml:space="preserve">Urban Forestry And Enviromental  Activities - Function group
</t>
    </r>
    <r>
      <rPr>
        <b/>
        <sz val="16"/>
        <rFont val="Kruti Dev 692"/>
      </rPr>
      <t>'kgjh ouhdj.k o Ik;kZoj.k larqyu dk;ZØe  &amp; dk;kZRed leqg &amp;6 ,dq.k  vk;</t>
    </r>
  </si>
  <si>
    <r>
      <rPr>
        <b/>
        <sz val="16"/>
        <rFont val="Kruti Dev 692"/>
      </rPr>
      <t xml:space="preserve">eglqyh vk; &amp; v &amp; 1 </t>
    </r>
    <r>
      <rPr>
        <sz val="16"/>
        <rFont val="Kruti Dev 692"/>
      </rPr>
      <t xml:space="preserve">
</t>
    </r>
    <r>
      <rPr>
        <b/>
        <sz val="12"/>
        <rFont val="Arial"/>
        <family val="2"/>
      </rPr>
      <t xml:space="preserve">( Revenue Income - A1 </t>
    </r>
    <r>
      <rPr>
        <sz val="16"/>
        <rFont val="Arial"/>
        <family val="2"/>
      </rPr>
      <t xml:space="preserve">) 
</t>
    </r>
    <r>
      <rPr>
        <b/>
        <sz val="16"/>
        <rFont val="Kruti Dev 692"/>
      </rPr>
      <t>dk;kZRed leqg  ,dw.k vk;</t>
    </r>
  </si>
  <si>
    <r>
      <rPr>
        <b/>
        <sz val="12"/>
        <rFont val="Arial"/>
        <family val="2"/>
      </rPr>
      <t>General Administration - Function group</t>
    </r>
    <r>
      <rPr>
        <sz val="14"/>
        <rFont val="Kruti Dev 692"/>
      </rPr>
      <t xml:space="preserve">
</t>
    </r>
    <r>
      <rPr>
        <b/>
        <sz val="16"/>
        <rFont val="Kruti Dev 692"/>
      </rPr>
      <t>lkekU; iz'kklu  &amp; dk;kZRed leqg &amp; 0  ,dq.k  vk;</t>
    </r>
  </si>
  <si>
    <t xml:space="preserve">dk;kZRed leqg &amp; 3 djsRrj ,dq.k  vk; </t>
  </si>
  <si>
    <t xml:space="preserve">dk;kZRed leqg &amp;3eglqyh vuqnku ,dq.k vk; </t>
  </si>
  <si>
    <t xml:space="preserve">dk;kZRed leqg &amp;4 djsRrj ,dq.k  vk; </t>
  </si>
  <si>
    <t xml:space="preserve">dk;kZRed leqg &amp;4 brj ,dq.k  vk; </t>
  </si>
  <si>
    <t>yksdf'k{k.k &amp; dk;kZRed leqg &amp;5
djsRrj vk;</t>
  </si>
  <si>
    <t>dk;kZRed leqg &amp; 5 eglqyh vuqnku vk;</t>
  </si>
  <si>
    <t>dk;kZRed leqg &amp; 5 brj vk;</t>
  </si>
  <si>
    <t xml:space="preserve">dk;kZRed leqg &amp;5 brj ,dq.k  vk; </t>
  </si>
  <si>
    <t>'kgjh ouhdj.k o Ik;kZoj.k larqyu dk;ZØe  &amp; 
dk;kZRed leqg &amp;6 djsRrj vk;</t>
  </si>
  <si>
    <t xml:space="preserve">dk;kZRed leqg &amp; 6 djsRrj ,dq.k  vk; </t>
  </si>
  <si>
    <t>dk;kZRed leqg &amp; 8 brj vk;</t>
  </si>
  <si>
    <t>dk;kZRed leqg &amp; 9 djkOnkjs çkIr gks.kkjh vk;</t>
  </si>
  <si>
    <t>dk;kZRed leqg &amp; 9 brj vk;</t>
  </si>
  <si>
    <t xml:space="preserve">dk;kZRed leqg &amp;9 eglqyh vuqnku ,dq.k vk; </t>
  </si>
  <si>
    <t>lkekU; iz'kklu  &amp; dk;kZRed leqg &amp; 0
vfxze vk;</t>
  </si>
  <si>
    <t>dk;kZRed leqg &amp; 0 ,dq.k vfxze vk;</t>
  </si>
  <si>
    <t>yksddeZ o ukxjh lqfo/kk &amp; dk;kZRed leqg &amp;2 vfxze vk;</t>
  </si>
  <si>
    <t>dk;kZRed leqg &amp; 2 ,dq.k vfxze vk;</t>
  </si>
  <si>
    <t>vkjksX; &amp; dk;kZRed leqg &amp;3
vfxze vk;</t>
  </si>
  <si>
    <t>dk;kZRed leqg &amp; 3 ,dq.k vfxze vk;</t>
  </si>
  <si>
    <r>
      <rPr>
        <b/>
        <sz val="12"/>
        <rFont val="Arial"/>
        <family val="2"/>
      </rPr>
      <t xml:space="preserve">Revenue and Tax  - Function group
</t>
    </r>
    <r>
      <rPr>
        <b/>
        <sz val="16"/>
        <rFont val="Kruti Dev 692"/>
      </rPr>
      <t>eglwy o dj&amp;dk;kZRed leqg&amp;9 ,dq.k  vk;</t>
    </r>
  </si>
  <si>
    <t>dk;kZRed leqg &amp; 9 eglqyh vuqnku vk;</t>
  </si>
  <si>
    <t xml:space="preserve">dk;kZRed leqg &amp; 0 brj ,dq.k  vk; </t>
  </si>
  <si>
    <t xml:space="preserve">dk;kZRed leqg &amp; 1 djsRrj ,dq.k  vk; </t>
  </si>
  <si>
    <r>
      <rPr>
        <sz val="11"/>
        <rFont val="Arial"/>
        <family val="2"/>
      </rPr>
      <t xml:space="preserve">G.A.D. Municipal Record  </t>
    </r>
    <r>
      <rPr>
        <sz val="12"/>
        <rFont val="Arial"/>
        <family val="2"/>
      </rPr>
      <t xml:space="preserve"> </t>
    </r>
    <r>
      <rPr>
        <b/>
        <sz val="11"/>
        <rFont val="Arial"/>
        <family val="2"/>
      </rPr>
      <t xml:space="preserve">              </t>
    </r>
    <r>
      <rPr>
        <sz val="11"/>
        <rFont val="Arial"/>
        <family val="2"/>
        <scheme val="minor"/>
      </rPr>
      <t xml:space="preserve">             </t>
    </r>
    <r>
      <rPr>
        <sz val="14"/>
        <rFont val="Kruti Dev 692"/>
      </rPr>
      <t xml:space="preserve">e-u-ik-vfHkys[k </t>
    </r>
  </si>
  <si>
    <t>s</t>
  </si>
  <si>
    <t>fu;kstu vkf.k fu;ferhdj.k 
dk;kZRed leqg &amp;1
djsRrj vk;</t>
  </si>
  <si>
    <r>
      <rPr>
        <b/>
        <sz val="12"/>
        <rFont val="Arial"/>
        <family val="2"/>
      </rPr>
      <t xml:space="preserve">Other Services  </t>
    </r>
    <r>
      <rPr>
        <b/>
        <sz val="16"/>
        <rFont val="Kruti Dev 692"/>
      </rPr>
      <t>brj lsok ¼brj vk; ½ &amp; dk;kZRed leqg &amp;8,dq.k  vk;</t>
    </r>
  </si>
  <si>
    <t>dk;kZRed leqg &amp;0 HkkaMoyh  ,dq.k  dtZ</t>
  </si>
  <si>
    <r>
      <rPr>
        <sz val="14"/>
        <rFont val="Arial Black"/>
        <family val="2"/>
      </rPr>
      <t>FUNCTION GROUP - 5</t>
    </r>
    <r>
      <rPr>
        <b/>
        <sz val="16"/>
        <rFont val="Calibri"/>
        <family val="2"/>
      </rPr>
      <t xml:space="preserve">
</t>
    </r>
    <r>
      <rPr>
        <b/>
        <sz val="18"/>
        <rFont val="Kruti Dev 692"/>
      </rPr>
      <t>dk;kZRed leqg &amp;5 ç/kku f'k"kZ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</si>
</sst>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Kruti Dev 010"/>
    </font>
    <font>
      <sz val="16"/>
      <name val="Arial"/>
      <family val="2"/>
    </font>
    <font>
      <b/>
      <sz val="14"/>
      <name val="Kruti Dev 692"/>
    </font>
    <font>
      <sz val="18"/>
      <name val="Kruti Dev 692"/>
    </font>
    <font>
      <sz val="14"/>
      <name val="Kruti Dev 692"/>
    </font>
    <font>
      <b/>
      <sz val="18"/>
      <name val="Kruti Dev 692"/>
    </font>
    <font>
      <sz val="16"/>
      <name val="Kruti Dev 692"/>
    </font>
    <font>
      <sz val="13"/>
      <name val="Kruti Dev 692"/>
    </font>
    <font>
      <sz val="11"/>
      <name val="Arial"/>
      <family val="2"/>
      <scheme val="minor"/>
    </font>
    <font>
      <sz val="15"/>
      <name val="Kruti Dev 692"/>
    </font>
    <font>
      <b/>
      <sz val="16"/>
      <name val="Kruti Dev 692"/>
    </font>
    <font>
      <b/>
      <sz val="10.5"/>
      <name val="Arial"/>
      <family val="2"/>
    </font>
    <font>
      <sz val="16"/>
      <name val="Arial Black"/>
      <family val="2"/>
    </font>
    <font>
      <b/>
      <sz val="16"/>
      <name val="Arial Black"/>
      <family val="2"/>
    </font>
    <font>
      <b/>
      <sz val="16"/>
      <name val="Calibri"/>
      <family val="2"/>
    </font>
    <font>
      <b/>
      <sz val="20"/>
      <name val="Kruti Dev 692"/>
    </font>
    <font>
      <b/>
      <sz val="14"/>
      <name val="Arial Black"/>
      <family val="2"/>
    </font>
    <font>
      <sz val="12"/>
      <name val="Arial"/>
      <family val="2"/>
      <scheme val="minor"/>
    </font>
    <font>
      <sz val="11"/>
      <name val="Calibri"/>
      <family val="2"/>
    </font>
    <font>
      <sz val="13"/>
      <name val="Arial"/>
      <family val="2"/>
    </font>
    <font>
      <sz val="14"/>
      <name val="Arial Black"/>
      <family val="2"/>
    </font>
    <font>
      <sz val="14"/>
      <name val="Arial"/>
      <family val="2"/>
      <scheme val="minor"/>
    </font>
    <font>
      <sz val="12"/>
      <name val="Calibri"/>
      <family val="2"/>
    </font>
    <font>
      <sz val="14"/>
      <name val="Calibri"/>
      <family val="2"/>
    </font>
    <font>
      <b/>
      <sz val="13"/>
      <name val="Arial"/>
      <family val="2"/>
    </font>
    <font>
      <sz val="12"/>
      <name val="Kruti Dev 692"/>
    </font>
    <font>
      <b/>
      <sz val="22"/>
      <name val="Kruti Dev 692"/>
    </font>
    <font>
      <sz val="12"/>
      <name val="Kruti Dev 010"/>
    </font>
    <font>
      <b/>
      <sz val="11"/>
      <name val="Arial"/>
      <family val="2"/>
      <scheme val="minor"/>
    </font>
    <font>
      <sz val="11.5"/>
      <name val="Arial"/>
      <family val="2"/>
      <scheme val="minor"/>
    </font>
    <font>
      <b/>
      <sz val="9"/>
      <name val="Arial"/>
      <family val="2"/>
    </font>
    <font>
      <sz val="9"/>
      <name val="Arial"/>
      <family val="2"/>
      <scheme val="minor"/>
    </font>
    <font>
      <sz val="16"/>
      <name val="Calibri"/>
      <family val="2"/>
    </font>
    <font>
      <sz val="16"/>
      <name val="Arial"/>
      <family val="2"/>
      <scheme val="minor"/>
    </font>
    <font>
      <b/>
      <sz val="11.5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</font>
    <font>
      <sz val="9"/>
      <name val="Arial"/>
      <family val="2"/>
    </font>
    <font>
      <sz val="11.5"/>
      <name val="Arial"/>
      <family val="2"/>
    </font>
    <font>
      <sz val="11"/>
      <color theme="1"/>
      <name val="Arial"/>
      <family val="2"/>
    </font>
    <font>
      <sz val="15"/>
      <name val="Kruti Dev 692"/>
      <scheme val="major"/>
    </font>
    <font>
      <b/>
      <sz val="12"/>
      <name val="Arial"/>
      <family val="2"/>
      <scheme val="minor"/>
    </font>
    <font>
      <b/>
      <sz val="15"/>
      <name val="Kruti Dev 692"/>
    </font>
    <font>
      <b/>
      <sz val="13"/>
      <name val="Kruti Dev 692"/>
    </font>
    <font>
      <b/>
      <sz val="11.5"/>
      <name val="Arial"/>
      <family val="2"/>
      <scheme val="minor"/>
    </font>
    <font>
      <b/>
      <sz val="11"/>
      <name val="Kruti Dev 692"/>
    </font>
    <font>
      <b/>
      <sz val="11"/>
      <name val="Arial Black"/>
      <family val="2"/>
    </font>
    <font>
      <b/>
      <sz val="10"/>
      <name val="Arial"/>
      <family val="2"/>
      <scheme val="minor"/>
    </font>
    <font>
      <b/>
      <sz val="10"/>
      <name val="Kruti Dev 692"/>
    </font>
    <font>
      <b/>
      <sz val="10"/>
      <name val="Arial Black"/>
      <family val="2"/>
    </font>
    <font>
      <sz val="10"/>
      <name val="Arial"/>
      <family val="2"/>
      <scheme val="minor"/>
    </font>
    <font>
      <sz val="13.5"/>
      <name val="Kruti Dev 692"/>
    </font>
    <font>
      <b/>
      <sz val="12.5"/>
      <name val="Kruti Dev 692"/>
    </font>
    <font>
      <sz val="16"/>
      <name val="Kruti Dev 692"/>
      <scheme val="major"/>
    </font>
    <font>
      <sz val="16"/>
      <name val="Kruti Dev 010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3" fillId="0" borderId="0" applyFont="0" applyFill="0" applyBorder="0" applyAlignment="0" applyProtection="0"/>
  </cellStyleXfs>
  <cellXfs count="567">
    <xf numFmtId="0" fontId="0" fillId="0" borderId="0" xfId="0"/>
    <xf numFmtId="2" fontId="1" fillId="0" borderId="7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6" fillId="0" borderId="0" xfId="0" applyFont="1"/>
    <xf numFmtId="0" fontId="19" fillId="0" borderId="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2" fontId="7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6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5" fillId="0" borderId="7" xfId="0" applyFont="1" applyFill="1" applyBorder="1" applyAlignment="1">
      <alignment horizontal="left" vertical="top" wrapText="1"/>
    </xf>
    <xf numFmtId="0" fontId="30" fillId="0" borderId="7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right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2" fontId="6" fillId="0" borderId="19" xfId="0" applyNumberFormat="1" applyFont="1" applyFill="1" applyBorder="1" applyAlignment="1">
      <alignment horizontal="right" vertical="center" wrapText="1"/>
    </xf>
    <xf numFmtId="2" fontId="6" fillId="0" borderId="7" xfId="0" applyNumberFormat="1" applyFont="1" applyFill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righ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2" fontId="16" fillId="0" borderId="0" xfId="0" applyNumberFormat="1" applyFont="1"/>
    <xf numFmtId="0" fontId="18" fillId="0" borderId="1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19" xfId="0" applyFont="1" applyBorder="1"/>
    <xf numFmtId="0" fontId="16" fillId="0" borderId="6" xfId="0" applyFont="1" applyBorder="1"/>
    <xf numFmtId="0" fontId="16" fillId="0" borderId="7" xfId="0" applyFont="1" applyBorder="1"/>
    <xf numFmtId="0" fontId="16" fillId="0" borderId="3" xfId="0" applyFont="1" applyBorder="1"/>
    <xf numFmtId="0" fontId="16" fillId="0" borderId="8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5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25" fillId="0" borderId="19" xfId="0" applyFont="1" applyFill="1" applyBorder="1" applyAlignment="1">
      <alignment horizontal="left" vertical="top" wrapText="1"/>
    </xf>
    <xf numFmtId="0" fontId="18" fillId="0" borderId="1" xfId="0" quotePrefix="1" applyFont="1" applyFill="1" applyBorder="1" applyAlignment="1">
      <alignment horizontal="center" wrapText="1"/>
    </xf>
    <xf numFmtId="0" fontId="25" fillId="0" borderId="25" xfId="0" applyFont="1" applyFill="1" applyBorder="1" applyAlignment="1">
      <alignment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25" fillId="0" borderId="8" xfId="0" applyFont="1" applyFill="1" applyBorder="1" applyAlignment="1">
      <alignment horizontal="left" vertical="top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vertical="center" wrapText="1"/>
    </xf>
    <xf numFmtId="0" fontId="38" fillId="0" borderId="19" xfId="0" applyFont="1" applyFill="1" applyBorder="1" applyAlignment="1">
      <alignment vertical="center" wrapText="1"/>
    </xf>
    <xf numFmtId="2" fontId="38" fillId="0" borderId="7" xfId="0" applyNumberFormat="1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25" fillId="0" borderId="2" xfId="0" applyFont="1" applyFill="1" applyBorder="1" applyAlignment="1">
      <alignment wrapText="1"/>
    </xf>
    <xf numFmtId="0" fontId="25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25" xfId="0" applyFont="1" applyFill="1" applyBorder="1" applyAlignment="1">
      <alignment wrapText="1"/>
    </xf>
    <xf numFmtId="0" fontId="16" fillId="0" borderId="7" xfId="0" applyFont="1" applyFill="1" applyBorder="1" applyAlignment="1">
      <alignment wrapText="1"/>
    </xf>
    <xf numFmtId="0" fontId="25" fillId="0" borderId="6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25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vertical="top" wrapText="1"/>
    </xf>
    <xf numFmtId="2" fontId="4" fillId="0" borderId="25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27" fillId="0" borderId="0" xfId="0" applyFont="1" applyFill="1" applyAlignment="1">
      <alignment wrapText="1"/>
    </xf>
    <xf numFmtId="2" fontId="16" fillId="0" borderId="0" xfId="0" applyNumberFormat="1" applyFont="1" applyFill="1"/>
    <xf numFmtId="0" fontId="12" fillId="0" borderId="24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0" fontId="27" fillId="0" borderId="23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2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27" fillId="0" borderId="25" xfId="0" applyFont="1" applyFill="1" applyBorder="1" applyAlignment="1">
      <alignment horizontal="right" vertical="center" wrapText="1"/>
    </xf>
    <xf numFmtId="0" fontId="41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16" fillId="0" borderId="0" xfId="0" applyFont="1" applyFill="1" applyAlignment="1">
      <alignment vertical="top"/>
    </xf>
    <xf numFmtId="2" fontId="42" fillId="0" borderId="0" xfId="0" applyNumberFormat="1" applyFont="1" applyFill="1"/>
    <xf numFmtId="2" fontId="37" fillId="0" borderId="0" xfId="0" applyNumberFormat="1" applyFont="1" applyFill="1"/>
    <xf numFmtId="0" fontId="37" fillId="0" borderId="0" xfId="0" applyFont="1" applyFill="1"/>
    <xf numFmtId="0" fontId="36" fillId="0" borderId="0" xfId="0" applyFont="1" applyBorder="1"/>
    <xf numFmtId="2" fontId="14" fillId="0" borderId="26" xfId="0" applyNumberFormat="1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wrapText="1"/>
    </xf>
    <xf numFmtId="0" fontId="39" fillId="0" borderId="0" xfId="0" applyFont="1" applyFill="1" applyAlignment="1">
      <alignment vertical="center"/>
    </xf>
    <xf numFmtId="0" fontId="41" fillId="0" borderId="26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right" vertical="center"/>
    </xf>
    <xf numFmtId="2" fontId="7" fillId="0" borderId="26" xfId="0" applyNumberFormat="1" applyFont="1" applyFill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wrapText="1"/>
    </xf>
    <xf numFmtId="0" fontId="25" fillId="0" borderId="2" xfId="0" applyFont="1" applyFill="1" applyBorder="1" applyAlignment="1">
      <alignment vertical="top" wrapText="1"/>
    </xf>
    <xf numFmtId="0" fontId="38" fillId="0" borderId="2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2" fontId="7" fillId="4" borderId="2" xfId="0" applyNumberFormat="1" applyFont="1" applyFill="1" applyBorder="1" applyAlignment="1">
      <alignment horizontal="right" vertical="center"/>
    </xf>
    <xf numFmtId="0" fontId="25" fillId="0" borderId="25" xfId="0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32" fillId="4" borderId="19" xfId="0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/>
    </xf>
    <xf numFmtId="0" fontId="27" fillId="4" borderId="25" xfId="0" applyFont="1" applyFill="1" applyBorder="1" applyAlignment="1">
      <alignment wrapText="1"/>
    </xf>
    <xf numFmtId="0" fontId="27" fillId="4" borderId="24" xfId="0" applyFont="1" applyFill="1" applyBorder="1" applyAlignment="1">
      <alignment wrapText="1"/>
    </xf>
    <xf numFmtId="0" fontId="18" fillId="4" borderId="1" xfId="0" applyFont="1" applyFill="1" applyBorder="1" applyAlignment="1">
      <alignment vertical="center" wrapText="1"/>
    </xf>
    <xf numFmtId="9" fontId="16" fillId="4" borderId="2" xfId="0" applyNumberFormat="1" applyFont="1" applyFill="1" applyBorder="1"/>
    <xf numFmtId="0" fontId="16" fillId="0" borderId="4" xfId="0" applyFont="1" applyFill="1" applyBorder="1" applyAlignment="1">
      <alignment horizontal="left" vertical="top" wrapText="1"/>
    </xf>
    <xf numFmtId="2" fontId="7" fillId="0" borderId="0" xfId="0" applyNumberFormat="1" applyFont="1" applyFill="1"/>
    <xf numFmtId="2" fontId="7" fillId="0" borderId="0" xfId="0" applyNumberFormat="1" applyFont="1" applyFill="1" applyBorder="1" applyAlignment="1">
      <alignment horizontal="right" vertical="center" wrapText="1"/>
    </xf>
    <xf numFmtId="0" fontId="14" fillId="0" borderId="19" xfId="0" applyFont="1" applyFill="1" applyBorder="1" applyAlignment="1">
      <alignment horizontal="lef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left" vertical="center" wrapText="1"/>
    </xf>
    <xf numFmtId="2" fontId="7" fillId="0" borderId="7" xfId="0" applyNumberFormat="1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left"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>
      <alignment horizontal="left" vertical="center" wrapText="1"/>
    </xf>
    <xf numFmtId="2" fontId="38" fillId="0" borderId="19" xfId="0" applyNumberFormat="1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vertical="top" wrapText="1"/>
    </xf>
    <xf numFmtId="0" fontId="38" fillId="0" borderId="6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0" fontId="36" fillId="0" borderId="0" xfId="0" applyFont="1" applyFill="1" applyBorder="1"/>
    <xf numFmtId="0" fontId="16" fillId="0" borderId="19" xfId="0" applyFont="1" applyFill="1" applyBorder="1"/>
    <xf numFmtId="0" fontId="16" fillId="0" borderId="7" xfId="0" applyFont="1" applyFill="1" applyBorder="1"/>
    <xf numFmtId="0" fontId="25" fillId="4" borderId="25" xfId="0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0" fontId="40" fillId="4" borderId="25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38" fillId="0" borderId="28" xfId="0" applyFont="1" applyFill="1" applyBorder="1" applyAlignment="1">
      <alignment vertical="center" wrapText="1"/>
    </xf>
    <xf numFmtId="2" fontId="7" fillId="0" borderId="35" xfId="0" applyNumberFormat="1" applyFont="1" applyFill="1" applyBorder="1" applyAlignment="1">
      <alignment horizontal="right" vertical="center" wrapText="1"/>
    </xf>
    <xf numFmtId="2" fontId="7" fillId="0" borderId="36" xfId="0" applyNumberFormat="1" applyFont="1" applyFill="1" applyBorder="1" applyAlignment="1">
      <alignment horizontal="right" vertical="center" wrapText="1"/>
    </xf>
    <xf numFmtId="2" fontId="7" fillId="0" borderId="37" xfId="0" applyNumberFormat="1" applyFont="1" applyFill="1" applyBorder="1" applyAlignment="1">
      <alignment horizontal="right" vertical="center" wrapText="1"/>
    </xf>
    <xf numFmtId="2" fontId="44" fillId="0" borderId="8" xfId="0" applyNumberFormat="1" applyFont="1" applyFill="1" applyBorder="1" applyAlignment="1">
      <alignment horizontal="right" vertical="center" wrapText="1"/>
    </xf>
    <xf numFmtId="0" fontId="23" fillId="0" borderId="24" xfId="0" applyFont="1" applyFill="1" applyBorder="1" applyAlignment="1">
      <alignment vertical="center"/>
    </xf>
    <xf numFmtId="0" fontId="27" fillId="4" borderId="14" xfId="0" applyFont="1" applyFill="1" applyBorder="1" applyAlignment="1">
      <alignment horizontal="right" vertical="center" wrapText="1"/>
    </xf>
    <xf numFmtId="0" fontId="27" fillId="4" borderId="16" xfId="0" applyFont="1" applyFill="1" applyBorder="1" applyAlignment="1">
      <alignment horizontal="right" vertical="center" wrapText="1"/>
    </xf>
    <xf numFmtId="0" fontId="18" fillId="4" borderId="24" xfId="0" applyFont="1" applyFill="1" applyBorder="1" applyAlignment="1">
      <alignment vertical="center" wrapText="1"/>
    </xf>
    <xf numFmtId="2" fontId="7" fillId="4" borderId="5" xfId="0" applyNumberFormat="1" applyFont="1" applyFill="1" applyBorder="1" applyAlignment="1">
      <alignment horizontal="right" vertical="center"/>
    </xf>
    <xf numFmtId="9" fontId="7" fillId="4" borderId="5" xfId="1" applyFont="1" applyFill="1" applyBorder="1" applyAlignment="1">
      <alignment horizontal="right" vertical="center"/>
    </xf>
    <xf numFmtId="0" fontId="27" fillId="4" borderId="25" xfId="0" applyFont="1" applyFill="1" applyBorder="1" applyAlignment="1">
      <alignment horizontal="right" vertical="center" wrapText="1"/>
    </xf>
    <xf numFmtId="0" fontId="27" fillId="4" borderId="24" xfId="0" applyFont="1" applyFill="1" applyBorder="1" applyAlignment="1">
      <alignment horizontal="right" vertical="center" wrapText="1"/>
    </xf>
    <xf numFmtId="0" fontId="16" fillId="6" borderId="0" xfId="0" applyFont="1" applyFill="1"/>
    <xf numFmtId="9" fontId="7" fillId="6" borderId="2" xfId="0" applyNumberFormat="1" applyFont="1" applyFill="1" applyBorder="1" applyAlignment="1">
      <alignment horizontal="right" vertical="center" wrapText="1"/>
    </xf>
    <xf numFmtId="2" fontId="7" fillId="6" borderId="2" xfId="0" applyNumberFormat="1" applyFont="1" applyFill="1" applyBorder="1" applyAlignment="1">
      <alignment horizontal="right" vertical="center" wrapText="1"/>
    </xf>
    <xf numFmtId="0" fontId="39" fillId="4" borderId="2" xfId="0" applyFont="1" applyFill="1" applyBorder="1" applyAlignment="1">
      <alignment horizontal="right" vertical="center"/>
    </xf>
    <xf numFmtId="0" fontId="25" fillId="7" borderId="25" xfId="0" applyFont="1" applyFill="1" applyBorder="1" applyAlignment="1">
      <alignment vertical="top" wrapText="1"/>
    </xf>
    <xf numFmtId="0" fontId="25" fillId="7" borderId="1" xfId="0" applyFont="1" applyFill="1" applyBorder="1" applyAlignment="1">
      <alignment vertical="top" wrapText="1"/>
    </xf>
    <xf numFmtId="2" fontId="14" fillId="7" borderId="25" xfId="0" applyNumberFormat="1" applyFont="1" applyFill="1" applyBorder="1" applyAlignment="1">
      <alignment vertical="top" wrapText="1"/>
    </xf>
    <xf numFmtId="0" fontId="16" fillId="7" borderId="2" xfId="0" applyFont="1" applyFill="1" applyBorder="1" applyAlignment="1">
      <alignment horizontal="right" vertical="center"/>
    </xf>
    <xf numFmtId="2" fontId="7" fillId="7" borderId="2" xfId="0" applyNumberFormat="1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40" fillId="7" borderId="25" xfId="0" applyFont="1" applyFill="1" applyBorder="1" applyAlignment="1">
      <alignment vertical="center" wrapText="1"/>
    </xf>
    <xf numFmtId="0" fontId="16" fillId="7" borderId="25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6" fillId="7" borderId="25" xfId="0" applyFont="1" applyFill="1" applyBorder="1" applyAlignment="1">
      <alignment wrapText="1"/>
    </xf>
    <xf numFmtId="0" fontId="16" fillId="7" borderId="1" xfId="0" applyFont="1" applyFill="1" applyBorder="1" applyAlignment="1">
      <alignment wrapText="1"/>
    </xf>
    <xf numFmtId="0" fontId="13" fillId="7" borderId="25" xfId="0" applyFont="1" applyFill="1" applyBorder="1" applyAlignment="1">
      <alignment vertical="center" wrapText="1"/>
    </xf>
    <xf numFmtId="0" fontId="16" fillId="7" borderId="2" xfId="0" applyFont="1" applyFill="1" applyBorder="1" applyAlignment="1">
      <alignment vertical="center"/>
    </xf>
    <xf numFmtId="0" fontId="16" fillId="7" borderId="2" xfId="0" applyFont="1" applyFill="1" applyBorder="1"/>
    <xf numFmtId="0" fontId="30" fillId="0" borderId="0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45" fillId="0" borderId="0" xfId="0" applyFont="1" applyFill="1" applyAlignment="1">
      <alignment vertical="center"/>
    </xf>
    <xf numFmtId="2" fontId="46" fillId="0" borderId="0" xfId="0" applyNumberFormat="1" applyFont="1" applyFill="1"/>
    <xf numFmtId="0" fontId="46" fillId="0" borderId="0" xfId="0" applyFont="1" applyFill="1"/>
    <xf numFmtId="0" fontId="47" fillId="0" borderId="0" xfId="0" applyFont="1"/>
    <xf numFmtId="2" fontId="6" fillId="0" borderId="0" xfId="0" applyNumberFormat="1" applyFont="1" applyFill="1"/>
    <xf numFmtId="0" fontId="45" fillId="0" borderId="0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/>
    <xf numFmtId="0" fontId="25" fillId="0" borderId="15" xfId="0" applyFont="1" applyFill="1" applyBorder="1" applyAlignment="1">
      <alignment wrapText="1"/>
    </xf>
    <xf numFmtId="0" fontId="25" fillId="0" borderId="25" xfId="0" applyFont="1" applyFill="1" applyBorder="1" applyAlignment="1">
      <alignment horizontal="left" vertical="top" wrapText="1"/>
    </xf>
    <xf numFmtId="2" fontId="4" fillId="0" borderId="25" xfId="0" applyNumberFormat="1" applyFont="1" applyFill="1" applyBorder="1" applyAlignment="1">
      <alignment horizontal="right" vertical="center" wrapText="1"/>
    </xf>
    <xf numFmtId="2" fontId="4" fillId="0" borderId="24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/>
    <xf numFmtId="0" fontId="6" fillId="0" borderId="15" xfId="0" applyFont="1" applyFill="1" applyBorder="1" applyAlignment="1">
      <alignment wrapText="1"/>
    </xf>
    <xf numFmtId="0" fontId="7" fillId="0" borderId="15" xfId="0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wrapText="1"/>
    </xf>
    <xf numFmtId="0" fontId="16" fillId="0" borderId="7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2" borderId="25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 wrapText="1"/>
    </xf>
    <xf numFmtId="0" fontId="22" fillId="4" borderId="24" xfId="0" applyFont="1" applyFill="1" applyBorder="1" applyAlignment="1">
      <alignment vertical="top" wrapText="1"/>
    </xf>
    <xf numFmtId="0" fontId="10" fillId="0" borderId="2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9" fillId="4" borderId="19" xfId="0" applyFont="1" applyFill="1" applyBorder="1" applyAlignment="1">
      <alignment horizontal="right" vertical="center"/>
    </xf>
    <xf numFmtId="2" fontId="7" fillId="4" borderId="19" xfId="0" applyNumberFormat="1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right" vertical="center"/>
    </xf>
    <xf numFmtId="0" fontId="21" fillId="5" borderId="25" xfId="0" applyFont="1" applyFill="1" applyBorder="1" applyAlignment="1"/>
    <xf numFmtId="0" fontId="21" fillId="5" borderId="1" xfId="0" applyFont="1" applyFill="1" applyBorder="1" applyAlignment="1"/>
    <xf numFmtId="0" fontId="21" fillId="5" borderId="24" xfId="0" applyFont="1" applyFill="1" applyBorder="1" applyAlignment="1"/>
    <xf numFmtId="0" fontId="38" fillId="0" borderId="24" xfId="0" applyFont="1" applyFill="1" applyBorder="1" applyAlignment="1">
      <alignment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center"/>
    </xf>
    <xf numFmtId="0" fontId="21" fillId="3" borderId="24" xfId="0" applyFont="1" applyFill="1" applyBorder="1" applyAlignment="1">
      <alignment vertical="center"/>
    </xf>
    <xf numFmtId="0" fontId="16" fillId="0" borderId="29" xfId="0" applyFont="1" applyFill="1" applyBorder="1" applyAlignment="1">
      <alignment horizontal="right" vertical="center" wrapText="1"/>
    </xf>
    <xf numFmtId="0" fontId="36" fillId="0" borderId="26" xfId="0" applyFont="1" applyFill="1" applyBorder="1" applyAlignment="1">
      <alignment horizontal="right" vertical="center"/>
    </xf>
    <xf numFmtId="0" fontId="16" fillId="4" borderId="19" xfId="0" applyFont="1" applyFill="1" applyBorder="1" applyAlignment="1">
      <alignment horizontal="right" vertical="center" wrapText="1"/>
    </xf>
    <xf numFmtId="0" fontId="21" fillId="3" borderId="25" xfId="0" applyFont="1" applyFill="1" applyBorder="1" applyAlignment="1">
      <alignment vertical="center"/>
    </xf>
    <xf numFmtId="0" fontId="21" fillId="3" borderId="25" xfId="0" applyFont="1" applyFill="1" applyBorder="1" applyAlignment="1"/>
    <xf numFmtId="0" fontId="21" fillId="3" borderId="1" xfId="0" applyFont="1" applyFill="1" applyBorder="1" applyAlignment="1"/>
    <xf numFmtId="0" fontId="21" fillId="3" borderId="24" xfId="0" applyFont="1" applyFill="1" applyBorder="1" applyAlignment="1"/>
    <xf numFmtId="0" fontId="4" fillId="0" borderId="24" xfId="0" applyFont="1" applyFill="1" applyBorder="1" applyAlignment="1">
      <alignment horizontal="left" vertical="center" wrapText="1"/>
    </xf>
    <xf numFmtId="2" fontId="7" fillId="0" borderId="25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2" fontId="7" fillId="0" borderId="28" xfId="0" applyNumberFormat="1" applyFont="1" applyFill="1" applyBorder="1" applyAlignment="1">
      <alignment horizontal="right" vertical="center" wrapText="1"/>
    </xf>
    <xf numFmtId="0" fontId="6" fillId="0" borderId="28" xfId="0" applyFont="1" applyFill="1" applyBorder="1" applyAlignment="1">
      <alignment vertical="center"/>
    </xf>
    <xf numFmtId="0" fontId="12" fillId="0" borderId="21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48" fillId="0" borderId="24" xfId="0" applyNumberFormat="1" applyFont="1" applyFill="1" applyBorder="1" applyAlignment="1">
      <alignment horizontal="center" wrapText="1"/>
    </xf>
    <xf numFmtId="0" fontId="48" fillId="0" borderId="24" xfId="0" applyNumberFormat="1" applyFont="1" applyFill="1" applyBorder="1" applyAlignment="1">
      <alignment horizontal="center" vertical="center" wrapText="1"/>
    </xf>
    <xf numFmtId="0" fontId="49" fillId="0" borderId="28" xfId="0" applyFont="1" applyFill="1" applyBorder="1" applyAlignment="1">
      <alignment horizontal="center" wrapText="1"/>
    </xf>
    <xf numFmtId="2" fontId="14" fillId="4" borderId="25" xfId="0" applyNumberFormat="1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vertical="center"/>
    </xf>
    <xf numFmtId="0" fontId="48" fillId="0" borderId="2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right" vertical="center"/>
    </xf>
    <xf numFmtId="2" fontId="6" fillId="0" borderId="7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right" vertical="center" wrapText="1"/>
    </xf>
    <xf numFmtId="2" fontId="6" fillId="0" borderId="6" xfId="0" applyNumberFormat="1" applyFont="1" applyFill="1" applyBorder="1" applyAlignment="1">
      <alignment horizontal="right" vertical="center"/>
    </xf>
    <xf numFmtId="2" fontId="6" fillId="0" borderId="8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vertical="center"/>
    </xf>
    <xf numFmtId="2" fontId="6" fillId="0" borderId="7" xfId="0" applyNumberFormat="1" applyFont="1" applyFill="1" applyBorder="1" applyAlignment="1">
      <alignment vertical="center" wrapText="1"/>
    </xf>
    <xf numFmtId="2" fontId="6" fillId="0" borderId="7" xfId="0" applyNumberFormat="1" applyFont="1" applyFill="1" applyBorder="1" applyAlignment="1">
      <alignment horizontal="right" vertical="center"/>
    </xf>
    <xf numFmtId="2" fontId="6" fillId="0" borderId="7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" fontId="6" fillId="0" borderId="7" xfId="0" quotePrefix="1" applyNumberFormat="1" applyFont="1" applyFill="1" applyBorder="1" applyAlignment="1">
      <alignment horizontal="right" vertical="center" wrapText="1"/>
    </xf>
    <xf numFmtId="2" fontId="4" fillId="0" borderId="32" xfId="0" applyNumberFormat="1" applyFont="1" applyFill="1" applyBorder="1" applyAlignment="1">
      <alignment horizontal="right" vertical="center" wrapText="1"/>
    </xf>
    <xf numFmtId="0" fontId="36" fillId="0" borderId="39" xfId="0" applyFont="1" applyBorder="1"/>
    <xf numFmtId="0" fontId="18" fillId="0" borderId="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0" fontId="36" fillId="0" borderId="39" xfId="0" applyFont="1" applyFill="1" applyBorder="1"/>
    <xf numFmtId="2" fontId="6" fillId="0" borderId="2" xfId="0" applyNumberFormat="1" applyFont="1" applyFill="1" applyBorder="1" applyAlignment="1">
      <alignment vertical="center" wrapText="1"/>
    </xf>
    <xf numFmtId="0" fontId="7" fillId="0" borderId="39" xfId="0" applyFont="1" applyFill="1" applyBorder="1"/>
    <xf numFmtId="0" fontId="17" fillId="0" borderId="5" xfId="0" applyFont="1" applyFill="1" applyBorder="1" applyAlignment="1">
      <alignment horizontal="center" wrapText="1"/>
    </xf>
    <xf numFmtId="2" fontId="4" fillId="0" borderId="40" xfId="0" applyNumberFormat="1" applyFont="1" applyFill="1" applyBorder="1" applyAlignment="1">
      <alignment horizontal="right" vertical="center" wrapText="1"/>
    </xf>
    <xf numFmtId="2" fontId="4" fillId="0" borderId="26" xfId="0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 wrapText="1"/>
    </xf>
    <xf numFmtId="2" fontId="36" fillId="0" borderId="0" xfId="0" applyNumberFormat="1" applyFont="1" applyFill="1" applyAlignment="1">
      <alignment vertical="center"/>
    </xf>
    <xf numFmtId="2" fontId="6" fillId="0" borderId="19" xfId="0" quotePrefix="1" applyNumberFormat="1" applyFont="1" applyFill="1" applyBorder="1" applyAlignment="1">
      <alignment horizontal="right" vertical="center" wrapText="1"/>
    </xf>
    <xf numFmtId="2" fontId="6" fillId="0" borderId="8" xfId="0" quotePrefix="1" applyNumberFormat="1" applyFont="1" applyFill="1" applyBorder="1" applyAlignment="1">
      <alignment horizontal="right" vertical="center" wrapText="1"/>
    </xf>
    <xf numFmtId="2" fontId="6" fillId="0" borderId="28" xfId="0" quotePrefix="1" applyNumberFormat="1" applyFont="1" applyFill="1" applyBorder="1" applyAlignment="1">
      <alignment horizontal="right" vertical="center" wrapText="1"/>
    </xf>
    <xf numFmtId="0" fontId="25" fillId="0" borderId="25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36" fillId="0" borderId="39" xfId="0" applyFont="1" applyFill="1" applyBorder="1" applyAlignment="1">
      <alignment vertical="center"/>
    </xf>
    <xf numFmtId="2" fontId="52" fillId="0" borderId="0" xfId="0" applyNumberFormat="1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54" fillId="5" borderId="25" xfId="0" applyFont="1" applyFill="1" applyBorder="1" applyAlignment="1"/>
    <xf numFmtId="0" fontId="54" fillId="5" borderId="1" xfId="0" applyFont="1" applyFill="1" applyBorder="1" applyAlignment="1"/>
    <xf numFmtId="2" fontId="7" fillId="0" borderId="25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6" fillId="0" borderId="25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6" fillId="0" borderId="2" xfId="0" quotePrefix="1" applyNumberFormat="1" applyFont="1" applyFill="1" applyBorder="1" applyAlignment="1">
      <alignment horizontal="right" vertical="center" wrapText="1"/>
    </xf>
    <xf numFmtId="2" fontId="6" fillId="0" borderId="8" xfId="0" applyNumberFormat="1" applyFont="1" applyFill="1" applyBorder="1" applyAlignment="1">
      <alignment horizontal="right" vertical="center"/>
    </xf>
    <xf numFmtId="2" fontId="49" fillId="0" borderId="7" xfId="0" applyNumberFormat="1" applyFont="1" applyBorder="1" applyAlignment="1">
      <alignment vertical="center"/>
    </xf>
    <xf numFmtId="0" fontId="49" fillId="0" borderId="7" xfId="0" applyFont="1" applyBorder="1" applyAlignment="1">
      <alignment vertical="center"/>
    </xf>
    <xf numFmtId="2" fontId="16" fillId="0" borderId="7" xfId="0" applyNumberFormat="1" applyFont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2" fontId="36" fillId="0" borderId="0" xfId="0" applyNumberFormat="1" applyFont="1"/>
    <xf numFmtId="2" fontId="16" fillId="0" borderId="0" xfId="1" applyNumberFormat="1" applyFont="1"/>
    <xf numFmtId="0" fontId="16" fillId="0" borderId="0" xfId="1" applyNumberFormat="1" applyFont="1" applyAlignment="1">
      <alignment vertical="center"/>
    </xf>
    <xf numFmtId="0" fontId="30" fillId="0" borderId="5" xfId="0" applyFont="1" applyFill="1" applyBorder="1" applyAlignment="1">
      <alignment horizontal="left" vertical="top" wrapText="1"/>
    </xf>
    <xf numFmtId="0" fontId="36" fillId="4" borderId="2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49" fontId="7" fillId="2" borderId="41" xfId="0" applyNumberFormat="1" applyFont="1" applyFill="1" applyBorder="1" applyAlignment="1">
      <alignment horizontal="left" vertical="center" wrapText="1"/>
    </xf>
    <xf numFmtId="49" fontId="7" fillId="2" borderId="44" xfId="0" applyNumberFormat="1" applyFont="1" applyFill="1" applyBorder="1" applyAlignment="1">
      <alignment horizontal="left" vertical="center" wrapText="1"/>
    </xf>
    <xf numFmtId="49" fontId="7" fillId="2" borderId="47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49" fontId="4" fillId="2" borderId="47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2" borderId="53" xfId="0" applyNumberFormat="1" applyFont="1" applyFill="1" applyBorder="1" applyAlignment="1">
      <alignment horizontal="left" vertical="center" wrapText="1"/>
    </xf>
    <xf numFmtId="49" fontId="4" fillId="2" borderId="58" xfId="0" applyNumberFormat="1" applyFont="1" applyFill="1" applyBorder="1" applyAlignment="1">
      <alignment horizontal="left" vertical="center" wrapText="1"/>
    </xf>
    <xf numFmtId="49" fontId="4" fillId="0" borderId="41" xfId="0" applyNumberFormat="1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49" fontId="4" fillId="0" borderId="47" xfId="0" applyNumberFormat="1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6" fillId="0" borderId="0" xfId="0" applyFont="1" applyFill="1" applyBorder="1" applyAlignment="1">
      <alignment horizontal="center" vertical="center"/>
    </xf>
    <xf numFmtId="0" fontId="57" fillId="5" borderId="1" xfId="0" applyFont="1" applyFill="1" applyBorder="1" applyAlignment="1"/>
    <xf numFmtId="0" fontId="4" fillId="2" borderId="42" xfId="0" applyNumberFormat="1" applyFont="1" applyFill="1" applyBorder="1" applyAlignment="1">
      <alignment horizontal="left" vertical="center" wrapText="1"/>
    </xf>
    <xf numFmtId="0" fontId="4" fillId="2" borderId="43" xfId="0" applyNumberFormat="1" applyFont="1" applyFill="1" applyBorder="1" applyAlignment="1">
      <alignment horizontal="left" vertical="center" wrapText="1"/>
    </xf>
    <xf numFmtId="0" fontId="4" fillId="2" borderId="45" xfId="0" applyNumberFormat="1" applyFont="1" applyFill="1" applyBorder="1" applyAlignment="1">
      <alignment horizontal="left" vertical="center" wrapText="1"/>
    </xf>
    <xf numFmtId="0" fontId="4" fillId="2" borderId="46" xfId="0" applyNumberFormat="1" applyFont="1" applyFill="1" applyBorder="1" applyAlignment="1">
      <alignment horizontal="left" vertical="center" wrapText="1"/>
    </xf>
    <xf numFmtId="0" fontId="4" fillId="2" borderId="48" xfId="0" applyNumberFormat="1" applyFont="1" applyFill="1" applyBorder="1" applyAlignment="1">
      <alignment horizontal="left" vertical="center" wrapText="1"/>
    </xf>
    <xf numFmtId="0" fontId="4" fillId="2" borderId="49" xfId="0" applyNumberFormat="1" applyFont="1" applyFill="1" applyBorder="1" applyAlignment="1">
      <alignment horizontal="left" vertical="center" wrapText="1"/>
    </xf>
    <xf numFmtId="0" fontId="4" fillId="2" borderId="51" xfId="0" applyNumberFormat="1" applyFont="1" applyFill="1" applyBorder="1" applyAlignment="1">
      <alignment horizontal="left" vertical="center" wrapText="1"/>
    </xf>
    <xf numFmtId="0" fontId="4" fillId="2" borderId="52" xfId="0" applyNumberFormat="1" applyFont="1" applyFill="1" applyBorder="1" applyAlignment="1">
      <alignment horizontal="left" vertical="center" wrapText="1"/>
    </xf>
    <xf numFmtId="0" fontId="4" fillId="2" borderId="54" xfId="0" applyNumberFormat="1" applyFont="1" applyFill="1" applyBorder="1" applyAlignment="1">
      <alignment horizontal="left" vertical="center" wrapText="1"/>
    </xf>
    <xf numFmtId="0" fontId="4" fillId="2" borderId="55" xfId="0" applyNumberFormat="1" applyFont="1" applyFill="1" applyBorder="1" applyAlignment="1">
      <alignment horizontal="left" vertical="center" wrapText="1"/>
    </xf>
    <xf numFmtId="0" fontId="4" fillId="2" borderId="56" xfId="0" applyNumberFormat="1" applyFont="1" applyFill="1" applyBorder="1" applyAlignment="1">
      <alignment horizontal="left" vertical="center" wrapText="1"/>
    </xf>
    <xf numFmtId="0" fontId="4" fillId="2" borderId="57" xfId="0" applyNumberFormat="1" applyFont="1" applyFill="1" applyBorder="1" applyAlignment="1">
      <alignment horizontal="left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55" fillId="0" borderId="0" xfId="0" applyFont="1" applyFill="1" applyBorder="1"/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24" xfId="0" applyNumberFormat="1" applyFont="1" applyFill="1" applyBorder="1" applyAlignment="1">
      <alignment horizontal="left" vertical="center" wrapText="1"/>
    </xf>
    <xf numFmtId="0" fontId="55" fillId="4" borderId="20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right" vertical="center"/>
    </xf>
    <xf numFmtId="0" fontId="58" fillId="0" borderId="1" xfId="0" applyFont="1" applyFill="1" applyBorder="1" applyAlignment="1">
      <alignment wrapText="1"/>
    </xf>
    <xf numFmtId="0" fontId="58" fillId="4" borderId="1" xfId="0" applyFont="1" applyFill="1" applyBorder="1" applyAlignment="1">
      <alignment horizontal="center" wrapText="1"/>
    </xf>
    <xf numFmtId="0" fontId="4" fillId="0" borderId="15" xfId="0" applyFont="1" applyFill="1" applyBorder="1"/>
    <xf numFmtId="0" fontId="4" fillId="0" borderId="0" xfId="0" applyFont="1" applyFill="1" applyBorder="1"/>
    <xf numFmtId="0" fontId="58" fillId="0" borderId="15" xfId="0" applyFont="1" applyFill="1" applyBorder="1" applyAlignment="1">
      <alignment wrapText="1"/>
    </xf>
    <xf numFmtId="0" fontId="58" fillId="0" borderId="1" xfId="0" applyFont="1" applyFill="1" applyBorder="1" applyAlignment="1">
      <alignment vertical="top" wrapText="1"/>
    </xf>
    <xf numFmtId="0" fontId="58" fillId="4" borderId="1" xfId="0" applyFont="1" applyFill="1" applyBorder="1" applyAlignment="1">
      <alignment vertical="top" wrapText="1"/>
    </xf>
    <xf numFmtId="0" fontId="58" fillId="7" borderId="1" xfId="0" applyFont="1" applyFill="1" applyBorder="1" applyAlignment="1">
      <alignment vertical="top" wrapText="1"/>
    </xf>
    <xf numFmtId="0" fontId="58" fillId="7" borderId="1" xfId="0" applyFont="1" applyFill="1" applyBorder="1" applyAlignment="1">
      <alignment horizontal="center" vertical="center" wrapText="1"/>
    </xf>
    <xf numFmtId="0" fontId="58" fillId="7" borderId="1" xfId="0" applyFont="1" applyFill="1" applyBorder="1" applyAlignment="1">
      <alignment vertical="center" wrapText="1"/>
    </xf>
    <xf numFmtId="0" fontId="58" fillId="7" borderId="1" xfId="0" applyFont="1" applyFill="1" applyBorder="1" applyAlignment="1">
      <alignment wrapText="1"/>
    </xf>
    <xf numFmtId="0" fontId="55" fillId="0" borderId="0" xfId="0" applyFont="1" applyFill="1" applyBorder="1" applyAlignment="1">
      <alignment vertical="center"/>
    </xf>
    <xf numFmtId="0" fontId="40" fillId="4" borderId="25" xfId="0" applyFont="1" applyFill="1" applyBorder="1" applyAlignment="1">
      <alignment vertical="top" wrapText="1"/>
    </xf>
    <xf numFmtId="0" fontId="16" fillId="0" borderId="0" xfId="0" applyFont="1" applyFill="1" applyAlignment="1">
      <alignment vertical="center" wrapText="1"/>
    </xf>
    <xf numFmtId="2" fontId="16" fillId="0" borderId="0" xfId="0" applyNumberFormat="1" applyFont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48" fillId="0" borderId="24" xfId="0" applyNumberFormat="1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horizontal="center" vertical="center" wrapText="1"/>
    </xf>
    <xf numFmtId="0" fontId="16" fillId="3" borderId="0" xfId="0" applyFont="1" applyFill="1"/>
    <xf numFmtId="2" fontId="7" fillId="3" borderId="24" xfId="0" applyNumberFormat="1" applyFont="1" applyFill="1" applyBorder="1" applyAlignment="1">
      <alignment horizontal="right" vertical="center" wrapText="1"/>
    </xf>
    <xf numFmtId="0" fontId="16" fillId="0" borderId="28" xfId="0" applyFont="1" applyFill="1" applyBorder="1" applyAlignment="1">
      <alignment horizontal="left" vertical="top" wrapText="1"/>
    </xf>
    <xf numFmtId="0" fontId="60" fillId="0" borderId="2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left" vertical="center" wrapText="1"/>
    </xf>
    <xf numFmtId="2" fontId="14" fillId="0" borderId="7" xfId="0" applyNumberFormat="1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2" fontId="14" fillId="0" borderId="7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vertical="center"/>
    </xf>
    <xf numFmtId="2" fontId="46" fillId="0" borderId="15" xfId="0" applyNumberFormat="1" applyFont="1" applyFill="1" applyBorder="1"/>
    <xf numFmtId="2" fontId="4" fillId="0" borderId="0" xfId="0" applyNumberFormat="1" applyFont="1" applyFill="1" applyBorder="1" applyAlignment="1">
      <alignment vertical="center" wrapText="1"/>
    </xf>
    <xf numFmtId="2" fontId="46" fillId="0" borderId="0" xfId="0" applyNumberFormat="1" applyFont="1" applyFill="1" applyBorder="1"/>
    <xf numFmtId="0" fontId="46" fillId="0" borderId="0" xfId="0" applyFont="1" applyFill="1" applyBorder="1"/>
    <xf numFmtId="2" fontId="14" fillId="0" borderId="19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center" wrapText="1"/>
    </xf>
    <xf numFmtId="2" fontId="18" fillId="4" borderId="21" xfId="0" applyNumberFormat="1" applyFont="1" applyFill="1" applyBorder="1" applyAlignment="1">
      <alignment vertical="top" wrapText="1"/>
    </xf>
    <xf numFmtId="2" fontId="14" fillId="0" borderId="8" xfId="0" applyNumberFormat="1" applyFont="1" applyFill="1" applyBorder="1" applyAlignment="1">
      <alignment vertical="top" wrapText="1"/>
    </xf>
    <xf numFmtId="0" fontId="16" fillId="0" borderId="8" xfId="0" applyFont="1" applyFill="1" applyBorder="1"/>
    <xf numFmtId="2" fontId="6" fillId="0" borderId="19" xfId="0" applyNumberFormat="1" applyFont="1" applyFill="1" applyBorder="1" applyAlignment="1">
      <alignment horizontal="right" vertical="center"/>
    </xf>
    <xf numFmtId="2" fontId="14" fillId="0" borderId="19" xfId="0" applyNumberFormat="1" applyFont="1" applyFill="1" applyBorder="1" applyAlignment="1">
      <alignment vertical="center" wrapText="1"/>
    </xf>
    <xf numFmtId="2" fontId="14" fillId="0" borderId="8" xfId="0" applyNumberFormat="1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vertical="center" wrapText="1"/>
    </xf>
    <xf numFmtId="2" fontId="14" fillId="0" borderId="6" xfId="0" applyNumberFormat="1" applyFont="1" applyFill="1" applyBorder="1" applyAlignment="1">
      <alignment vertical="center" wrapText="1"/>
    </xf>
    <xf numFmtId="0" fontId="33" fillId="0" borderId="5" xfId="0" applyFont="1" applyFill="1" applyBorder="1" applyAlignment="1">
      <alignment horizontal="left" vertical="top" wrapText="1"/>
    </xf>
    <xf numFmtId="2" fontId="4" fillId="0" borderId="14" xfId="0" applyNumberFormat="1" applyFont="1" applyFill="1" applyBorder="1" applyAlignment="1">
      <alignment vertical="center" wrapText="1"/>
    </xf>
    <xf numFmtId="2" fontId="18" fillId="0" borderId="5" xfId="0" applyNumberFormat="1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left" vertical="center" wrapText="1"/>
    </xf>
    <xf numFmtId="2" fontId="14" fillId="0" borderId="19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wrapText="1"/>
    </xf>
    <xf numFmtId="2" fontId="14" fillId="0" borderId="7" xfId="0" quotePrefix="1" applyNumberFormat="1" applyFont="1" applyFill="1" applyBorder="1" applyAlignment="1">
      <alignment vertical="center" wrapText="1"/>
    </xf>
    <xf numFmtId="2" fontId="14" fillId="0" borderId="7" xfId="0" applyNumberFormat="1" applyFont="1" applyFill="1" applyBorder="1" applyAlignment="1">
      <alignment wrapText="1"/>
    </xf>
    <xf numFmtId="2" fontId="14" fillId="0" borderId="28" xfId="0" applyNumberFormat="1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32" fillId="4" borderId="28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14" fillId="0" borderId="59" xfId="0" applyFont="1" applyFill="1" applyBorder="1" applyAlignment="1">
      <alignment horizontal="left" vertical="center" wrapText="1"/>
    </xf>
    <xf numFmtId="2" fontId="7" fillId="0" borderId="60" xfId="0" applyNumberFormat="1" applyFont="1" applyFill="1" applyBorder="1" applyAlignment="1">
      <alignment horizontal="right" vertical="center" wrapText="1"/>
    </xf>
    <xf numFmtId="0" fontId="6" fillId="0" borderId="61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right" vertical="center" wrapText="1"/>
    </xf>
    <xf numFmtId="0" fontId="27" fillId="0" borderId="17" xfId="0" applyFont="1" applyFill="1" applyBorder="1" applyAlignment="1">
      <alignment horizontal="right" vertical="center" wrapText="1"/>
    </xf>
    <xf numFmtId="2" fontId="14" fillId="0" borderId="12" xfId="0" applyNumberFormat="1" applyFont="1" applyFill="1" applyBorder="1" applyAlignment="1">
      <alignment vertical="top" wrapText="1"/>
    </xf>
    <xf numFmtId="0" fontId="32" fillId="4" borderId="5" xfId="0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top" wrapText="1"/>
    </xf>
    <xf numFmtId="0" fontId="22" fillId="4" borderId="24" xfId="0" applyFont="1" applyFill="1" applyBorder="1" applyAlignment="1">
      <alignment horizontal="left" vertical="top" wrapText="1"/>
    </xf>
    <xf numFmtId="0" fontId="22" fillId="4" borderId="29" xfId="0" applyFont="1" applyFill="1" applyBorder="1" applyAlignment="1">
      <alignment horizontal="left" vertical="top" wrapText="1"/>
    </xf>
    <xf numFmtId="0" fontId="22" fillId="4" borderId="26" xfId="0" applyFont="1" applyFill="1" applyBorder="1" applyAlignment="1">
      <alignment horizontal="left" vertical="top" wrapText="1"/>
    </xf>
    <xf numFmtId="0" fontId="22" fillId="4" borderId="27" xfId="0" applyFont="1" applyFill="1" applyBorder="1" applyAlignment="1">
      <alignment horizontal="left" vertical="top" wrapText="1"/>
    </xf>
    <xf numFmtId="0" fontId="21" fillId="3" borderId="25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24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top" wrapText="1"/>
    </xf>
    <xf numFmtId="0" fontId="22" fillId="4" borderId="15" xfId="0" applyFont="1" applyFill="1" applyBorder="1" applyAlignment="1">
      <alignment horizontal="left" vertical="top" wrapText="1"/>
    </xf>
    <xf numFmtId="0" fontId="22" fillId="4" borderId="16" xfId="0" applyFont="1" applyFill="1" applyBorder="1" applyAlignment="1">
      <alignment horizontal="left" vertical="top" wrapText="1"/>
    </xf>
    <xf numFmtId="0" fontId="21" fillId="3" borderId="29" xfId="0" applyFont="1" applyFill="1" applyBorder="1" applyAlignment="1">
      <alignment horizontal="left" vertical="center"/>
    </xf>
    <xf numFmtId="0" fontId="21" fillId="3" borderId="26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left" vertical="center"/>
    </xf>
    <xf numFmtId="0" fontId="21" fillId="3" borderId="29" xfId="0" applyFont="1" applyFill="1" applyBorder="1" applyAlignment="1">
      <alignment horizontal="left" vertical="center" wrapText="1"/>
    </xf>
    <xf numFmtId="0" fontId="21" fillId="3" borderId="26" xfId="0" applyFont="1" applyFill="1" applyBorder="1" applyAlignment="1">
      <alignment horizontal="left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17" fillId="2" borderId="25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" fontId="12" fillId="2" borderId="24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1" fontId="50" fillId="0" borderId="14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10" fillId="0" borderId="29" xfId="0" applyNumberFormat="1" applyFont="1" applyFill="1" applyBorder="1" applyAlignment="1">
      <alignment horizontal="center" vertical="center" wrapText="1"/>
    </xf>
    <xf numFmtId="1" fontId="10" fillId="0" borderId="27" xfId="0" applyNumberFormat="1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top" wrapText="1"/>
    </xf>
    <xf numFmtId="0" fontId="22" fillId="4" borderId="24" xfId="0" applyFont="1" applyFill="1" applyBorder="1" applyAlignment="1">
      <alignment horizontal="center" vertical="top" wrapText="1"/>
    </xf>
    <xf numFmtId="0" fontId="34" fillId="0" borderId="26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28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49" fontId="22" fillId="4" borderId="25" xfId="0" applyNumberFormat="1" applyFont="1" applyFill="1" applyBorder="1" applyAlignment="1">
      <alignment horizontal="left" vertical="center" wrapText="1"/>
    </xf>
    <xf numFmtId="49" fontId="22" fillId="4" borderId="1" xfId="0" applyNumberFormat="1" applyFont="1" applyFill="1" applyBorder="1" applyAlignment="1">
      <alignment horizontal="left" vertical="center" wrapText="1"/>
    </xf>
    <xf numFmtId="49" fontId="22" fillId="4" borderId="24" xfId="0" applyNumberFormat="1" applyFont="1" applyFill="1" applyBorder="1" applyAlignment="1">
      <alignment horizontal="left" vertical="center" wrapText="1"/>
    </xf>
    <xf numFmtId="1" fontId="17" fillId="2" borderId="14" xfId="0" applyNumberFormat="1" applyFont="1" applyFill="1" applyBorder="1" applyAlignment="1">
      <alignment horizontal="center" vertical="center" wrapText="1"/>
    </xf>
    <xf numFmtId="1" fontId="17" fillId="2" borderId="15" xfId="0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 wrapText="1"/>
    </xf>
    <xf numFmtId="1" fontId="17" fillId="2" borderId="29" xfId="0" applyNumberFormat="1" applyFont="1" applyFill="1" applyBorder="1" applyAlignment="1">
      <alignment horizontal="center" vertical="center" wrapText="1"/>
    </xf>
    <xf numFmtId="1" fontId="17" fillId="2" borderId="26" xfId="0" applyNumberFormat="1" applyFont="1" applyFill="1" applyBorder="1" applyAlignment="1">
      <alignment horizontal="center" vertical="center" wrapText="1"/>
    </xf>
    <xf numFmtId="1" fontId="17" fillId="2" borderId="27" xfId="0" applyNumberFormat="1" applyFont="1" applyFill="1" applyBorder="1" applyAlignment="1">
      <alignment horizontal="center" vertical="center" wrapText="1"/>
    </xf>
    <xf numFmtId="0" fontId="48" fillId="0" borderId="25" xfId="0" applyNumberFormat="1" applyFont="1" applyFill="1" applyBorder="1" applyAlignment="1">
      <alignment horizontal="center" vertical="center" wrapText="1"/>
    </xf>
    <xf numFmtId="0" fontId="48" fillId="0" borderId="1" xfId="0" applyNumberFormat="1" applyFont="1" applyFill="1" applyBorder="1" applyAlignment="1">
      <alignment horizontal="center" vertical="center" wrapText="1"/>
    </xf>
    <xf numFmtId="0" fontId="48" fillId="0" borderId="24" xfId="0" applyNumberFormat="1" applyFont="1" applyFill="1" applyBorder="1" applyAlignment="1">
      <alignment horizontal="center" vertical="center" wrapText="1"/>
    </xf>
    <xf numFmtId="49" fontId="22" fillId="4" borderId="25" xfId="0" applyNumberFormat="1" applyFont="1" applyFill="1" applyBorder="1" applyAlignment="1">
      <alignment horizontal="left" vertical="top" wrapText="1"/>
    </xf>
    <xf numFmtId="49" fontId="22" fillId="4" borderId="1" xfId="0" applyNumberFormat="1" applyFont="1" applyFill="1" applyBorder="1" applyAlignment="1">
      <alignment horizontal="left" vertical="top" wrapText="1"/>
    </xf>
    <xf numFmtId="49" fontId="22" fillId="4" borderId="24" xfId="0" applyNumberFormat="1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6" xfId="0" applyFont="1" applyFill="1" applyBorder="1" applyAlignment="1">
      <alignment horizontal="left" vertical="top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28" xfId="0" applyFont="1" applyFill="1" applyBorder="1" applyAlignment="1">
      <alignment horizontal="left" vertical="top" wrapText="1"/>
    </xf>
    <xf numFmtId="0" fontId="22" fillId="4" borderId="25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2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/>
    </xf>
    <xf numFmtId="0" fontId="40" fillId="4" borderId="25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left" vertical="center" wrapText="1"/>
    </xf>
    <xf numFmtId="0" fontId="40" fillId="4" borderId="24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21" fillId="3" borderId="25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5" fillId="4" borderId="25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0" fontId="34" fillId="0" borderId="26" xfId="0" applyFont="1" applyFill="1" applyBorder="1" applyAlignment="1">
      <alignment horizontal="center"/>
    </xf>
    <xf numFmtId="0" fontId="21" fillId="3" borderId="25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3" borderId="24" xfId="0" applyFont="1" applyFill="1" applyBorder="1" applyAlignment="1">
      <alignment horizontal="left"/>
    </xf>
    <xf numFmtId="0" fontId="16" fillId="7" borderId="25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1" defaultTableStyle="Table Style 1" defaultPivotStyle="PivotStyleLight16">
    <tableStyle name="Table Style 1" pivot="0" count="0"/>
  </tableStyles>
  <colors>
    <mruColors>
      <color rgb="FFFFCC99"/>
      <color rgb="FFFF00FF"/>
      <color rgb="FFFF99FF"/>
      <color rgb="FF00CC00"/>
      <color rgb="FF66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FF00FF"/>
              </a:solidFill>
            </c:spPr>
          </c:dPt>
          <c:dLbls>
            <c:dLbl>
              <c:idx val="0"/>
              <c:layout>
                <c:manualLayout>
                  <c:x val="-2.1161555256043438E-2"/>
                  <c:y val="-0.203342452485280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804284599560498E-2"/>
                  <c:y val="-2.471256847515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8014786439983526E-3"/>
                  <c:y val="-8.0892079988280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85508342988658E-2"/>
                  <c:y val="-1.3330945225530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4627146831874056E-3"/>
                  <c:y val="-2.482298947913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263885933177501E-2"/>
                  <c:y val="-1.343962731606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582882094693201E-2"/>
                  <c:y val="-1.8620719936251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rgbClr val="FFFF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'ALEKH 2'!$C$3:$C$10</c:f>
              <c:numCache>
                <c:formatCode>General</c:formatCode>
                <c:ptCount val="8"/>
              </c:numCache>
            </c:numRef>
          </c:cat>
          <c:val>
            <c:numRef>
              <c:f>'ALEKH 2'!$G$3:$G$10</c:f>
              <c:numCache>
                <c:formatCode>0.00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600">
              <a:latin typeface="Kruti Dev 692" pitchFamily="2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68389874138709E-2"/>
          <c:y val="2.2080774306826114E-2"/>
          <c:w val="0.88529892388326126"/>
          <c:h val="0.72748221006403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'ALEKH 3'!$D$3</c:f>
              <c:strCache>
                <c:ptCount val="1"/>
              </c:strCache>
            </c:strRef>
          </c:tx>
          <c:spPr>
            <a:solidFill>
              <a:srgbClr val="66CCFF"/>
            </a:solidFill>
          </c:spPr>
          <c:invertIfNegative val="0"/>
          <c:cat>
            <c:numRef>
              <c:f>'ALEKH 3'!$C$4:$C$11</c:f>
              <c:numCache>
                <c:formatCode>General</c:formatCode>
                <c:ptCount val="8"/>
              </c:numCache>
            </c:numRef>
          </c:cat>
          <c:val>
            <c:numRef>
              <c:f>'ALEKH 3'!$D$4:$D$11</c:f>
              <c:numCache>
                <c:formatCode>0.00</c:formatCode>
                <c:ptCount val="8"/>
              </c:numCache>
            </c:numRef>
          </c:val>
        </c:ser>
        <c:ser>
          <c:idx val="1"/>
          <c:order val="1"/>
          <c:tx>
            <c:strRef>
              <c:f>'ALEKH 3'!$E$3</c:f>
              <c:strCache>
                <c:ptCount val="1"/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'ALEKH 3'!$C$4:$C$11</c:f>
              <c:numCache>
                <c:formatCode>General</c:formatCode>
                <c:ptCount val="8"/>
              </c:numCache>
            </c:numRef>
          </c:cat>
          <c:val>
            <c:numRef>
              <c:f>'ALEKH 3'!$E$4:$E$11</c:f>
              <c:numCache>
                <c:formatCode>0.00</c:formatCode>
                <c:ptCount val="8"/>
              </c:numCache>
            </c:numRef>
          </c:val>
        </c:ser>
        <c:ser>
          <c:idx val="2"/>
          <c:order val="2"/>
          <c:tx>
            <c:strRef>
              <c:f>'ALEKH 3'!$F$3</c:f>
              <c:strCache>
                <c:ptCount val="1"/>
              </c:strCache>
            </c:strRef>
          </c:tx>
          <c:spPr>
            <a:solidFill>
              <a:srgbClr val="00CC00"/>
            </a:solidFill>
          </c:spPr>
          <c:invertIfNegative val="0"/>
          <c:cat>
            <c:numRef>
              <c:f>'ALEKH 3'!$C$4:$C$11</c:f>
              <c:numCache>
                <c:formatCode>General</c:formatCode>
                <c:ptCount val="8"/>
              </c:numCache>
            </c:numRef>
          </c:cat>
          <c:val>
            <c:numRef>
              <c:f>'ALEKH 3'!$F$4:$F$11</c:f>
              <c:numCache>
                <c:formatCode>0.00</c:formatCode>
                <c:ptCount val="8"/>
              </c:numCache>
            </c:numRef>
          </c:val>
        </c:ser>
        <c:ser>
          <c:idx val="3"/>
          <c:order val="3"/>
          <c:tx>
            <c:strRef>
              <c:f>'ALEKH 3'!$G$3</c:f>
              <c:strCache>
                <c:ptCount val="1"/>
              </c:strCache>
            </c:strRef>
          </c:tx>
          <c:spPr>
            <a:solidFill>
              <a:srgbClr val="FF99FF"/>
            </a:solidFill>
          </c:spPr>
          <c:invertIfNegative val="0"/>
          <c:cat>
            <c:numRef>
              <c:f>'ALEKH 3'!$C$4:$C$11</c:f>
              <c:numCache>
                <c:formatCode>General</c:formatCode>
                <c:ptCount val="8"/>
              </c:numCache>
            </c:numRef>
          </c:cat>
          <c:val>
            <c:numRef>
              <c:f>'ALEKH 3'!$G$4:$G$11</c:f>
              <c:numCache>
                <c:formatCode>0.00</c:formatCode>
                <c:ptCount val="8"/>
              </c:numCache>
            </c:numRef>
          </c:val>
        </c:ser>
        <c:ser>
          <c:idx val="4"/>
          <c:order val="4"/>
          <c:tx>
            <c:strRef>
              <c:f>'ALEKH 3'!$H$3</c:f>
              <c:strCache>
                <c:ptCount val="1"/>
              </c:strCache>
            </c:strRef>
          </c:tx>
          <c:spPr>
            <a:solidFill>
              <a:srgbClr val="FFFF00"/>
            </a:solidFill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cat>
            <c:numRef>
              <c:f>'ALEKH 3'!$C$4:$C$11</c:f>
              <c:numCache>
                <c:formatCode>General</c:formatCode>
                <c:ptCount val="8"/>
              </c:numCache>
            </c:numRef>
          </c:cat>
          <c:val>
            <c:numRef>
              <c:f>'ALEKH 3'!$H$4:$H$11</c:f>
              <c:numCache>
                <c:formatCode>0.00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46047312"/>
        <c:axId val="-346044592"/>
      </c:barChart>
      <c:catAx>
        <c:axId val="-346047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300">
                <a:solidFill>
                  <a:schemeClr val="bg1"/>
                </a:solidFill>
                <a:latin typeface="Kruti Dev 692" pitchFamily="2" charset="0"/>
              </a:defRPr>
            </a:pPr>
            <a:endParaRPr lang="en-US"/>
          </a:p>
        </c:txPr>
        <c:crossAx val="-346044592"/>
        <c:crosses val="autoZero"/>
        <c:auto val="1"/>
        <c:lblAlgn val="ctr"/>
        <c:lblOffset val="100"/>
        <c:noMultiLvlLbl val="0"/>
      </c:catAx>
      <c:valAx>
        <c:axId val="-346044592"/>
        <c:scaling>
          <c:orientation val="minMax"/>
          <c:max val="90000"/>
        </c:scaling>
        <c:delete val="0"/>
        <c:axPos val="l"/>
        <c:majorGridlines>
          <c:spPr>
            <a:ln w="12700" cap="flat" cmpd="sng" algn="ctr">
              <a:solidFill>
                <a:schemeClr val="accent2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0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-346047312"/>
        <c:crosses val="autoZero"/>
        <c:crossBetween val="between"/>
      </c:valAx>
      <c:spPr>
        <a:ln w="28575">
          <a:solidFill>
            <a:schemeClr val="accent6">
              <a:lumMod val="60000"/>
              <a:lumOff val="4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8.4412514076803186E-3"/>
          <c:y val="0.85293326701592853"/>
          <c:w val="0.95911422866399143"/>
          <c:h val="0.14706673298407141"/>
        </c:manualLayout>
      </c:layout>
      <c:overlay val="0"/>
      <c:txPr>
        <a:bodyPr/>
        <a:lstStyle/>
        <a:p>
          <a:pPr>
            <a:defRPr sz="1500">
              <a:latin typeface="Kruti Dev 692" pitchFamily="2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877" l="0.70000000000000062" r="0.70000000000000062" t="0.75000000000000877" header="0.30000000000000032" footer="0.30000000000000032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11</xdr:row>
      <xdr:rowOff>33618</xdr:rowOff>
    </xdr:from>
    <xdr:to>
      <xdr:col>4</xdr:col>
      <xdr:colOff>1199029</xdr:colOff>
      <xdr:row>44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49307</xdr:colOff>
      <xdr:row>11</xdr:row>
      <xdr:rowOff>44824</xdr:rowOff>
    </xdr:from>
    <xdr:to>
      <xdr:col>8</xdr:col>
      <xdr:colOff>38101</xdr:colOff>
      <xdr:row>49</xdr:row>
      <xdr:rowOff>13639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DDHIVINAYAK\Desktop\BUGET%202014-15\3-FINAL-%20I-AND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EKH 3"/>
      <sheetName val="ALEKH 2"/>
      <sheetName val="MukhyaGoshwara"/>
      <sheetName val="INCOME ABSRTACT-M-B-D-A"/>
      <sheetName val="MAHSULI - I"/>
      <sheetName val="BHANDAWALI -I"/>
      <sheetName val=" DEPOSIT-I"/>
      <sheetName val="ADVANC-I"/>
    </sheetNames>
    <sheetDataSet>
      <sheetData sheetId="0"/>
      <sheetData sheetId="1"/>
      <sheetData sheetId="2"/>
      <sheetData sheetId="3"/>
      <sheetData sheetId="4">
        <row r="9">
          <cell r="C9">
            <v>17.5</v>
          </cell>
          <cell r="D9">
            <v>81.19</v>
          </cell>
        </row>
        <row r="10">
          <cell r="C10">
            <v>3.95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Kruti Dev 692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9"/>
  <sheetViews>
    <sheetView showGridLines="0" view="pageBreakPreview" topLeftCell="C112" zoomScaleNormal="85" zoomScaleSheetLayoutView="100" workbookViewId="0">
      <selection activeCell="G113" sqref="G113"/>
    </sheetView>
  </sheetViews>
  <sheetFormatPr defaultRowHeight="15" outlineLevelCol="1"/>
  <cols>
    <col min="1" max="1" width="9" style="4" hidden="1" customWidth="1" outlineLevel="1"/>
    <col min="2" max="2" width="9" style="17" hidden="1" customWidth="1" outlineLevel="1"/>
    <col min="3" max="3" width="20.625" style="59" customWidth="1" collapsed="1"/>
    <col min="4" max="4" width="3.125" style="305" customWidth="1"/>
    <col min="5" max="6" width="5.625" style="368" customWidth="1"/>
    <col min="7" max="7" width="42.625" style="60" customWidth="1"/>
    <col min="8" max="8" width="17.625" style="68" customWidth="1"/>
    <col min="9" max="9" width="10.625" style="42" customWidth="1" outlineLevel="1"/>
    <col min="10" max="11" width="10.625" style="4" customWidth="1" outlineLevel="1"/>
    <col min="12" max="12" width="10.625" style="4" customWidth="1"/>
    <col min="13" max="14" width="10.625" style="4" customWidth="1" outlineLevel="1"/>
    <col min="15" max="17" width="10.625" style="4" customWidth="1"/>
    <col min="18" max="18" width="12.5" style="4" customWidth="1"/>
    <col min="19" max="19" width="11.625" style="4" bestFit="1" customWidth="1"/>
    <col min="20" max="20" width="9.875" style="4" customWidth="1"/>
    <col min="21" max="21" width="10.375" style="4" bestFit="1" customWidth="1"/>
    <col min="22" max="22" width="10.875" style="4" bestFit="1" customWidth="1"/>
    <col min="23" max="23" width="11.875" style="4" bestFit="1" customWidth="1"/>
    <col min="24" max="16384" width="9" style="4"/>
  </cols>
  <sheetData>
    <row r="1" spans="2:20" ht="22.5" hidden="1" customHeight="1">
      <c r="D1" s="122"/>
    </row>
    <row r="2" spans="2:20" ht="30" hidden="1" customHeight="1">
      <c r="C2" s="547" t="s">
        <v>0</v>
      </c>
      <c r="D2" s="547"/>
      <c r="E2" s="547"/>
      <c r="F2" s="547"/>
      <c r="G2" s="547"/>
      <c r="H2" s="547"/>
      <c r="I2" s="547" t="s">
        <v>0</v>
      </c>
      <c r="J2" s="547"/>
      <c r="K2" s="547"/>
      <c r="L2" s="547"/>
      <c r="M2" s="547"/>
      <c r="N2" s="547"/>
      <c r="O2" s="547"/>
      <c r="P2" s="547"/>
      <c r="Q2" s="547"/>
      <c r="R2" s="42" t="e">
        <f>+#REF!</f>
        <v>#REF!</v>
      </c>
    </row>
    <row r="3" spans="2:20" ht="30" hidden="1" customHeight="1">
      <c r="C3" s="286"/>
      <c r="D3" s="300"/>
      <c r="E3" s="369"/>
      <c r="F3" s="369"/>
      <c r="G3" s="286"/>
      <c r="H3" s="286"/>
      <c r="I3" s="329"/>
      <c r="J3" s="329"/>
      <c r="K3" s="329"/>
      <c r="L3" s="286"/>
      <c r="M3" s="286"/>
      <c r="N3" s="286"/>
      <c r="O3" s="286"/>
      <c r="P3" s="286"/>
      <c r="Q3" s="286"/>
      <c r="R3" s="42"/>
    </row>
    <row r="4" spans="2:20" s="45" customFormat="1" ht="36.75" customHeight="1" thickBot="1">
      <c r="B4" s="44"/>
      <c r="C4" s="512" t="s">
        <v>259</v>
      </c>
      <c r="D4" s="512"/>
      <c r="E4" s="512"/>
      <c r="F4" s="512"/>
      <c r="G4" s="512"/>
      <c r="H4" s="512"/>
      <c r="I4" s="512" t="s">
        <v>259</v>
      </c>
      <c r="J4" s="512"/>
      <c r="K4" s="512"/>
      <c r="L4" s="512"/>
      <c r="M4" s="512"/>
      <c r="N4" s="512"/>
      <c r="O4" s="512"/>
      <c r="P4" s="512"/>
      <c r="Q4" s="512"/>
      <c r="R4" s="95" t="e">
        <f>+#REF!</f>
        <v>#REF!</v>
      </c>
    </row>
    <row r="5" spans="2:20" s="45" customFormat="1" ht="42.75" customHeight="1" thickBot="1">
      <c r="B5" s="44"/>
      <c r="C5" s="518" t="s">
        <v>261</v>
      </c>
      <c r="D5" s="522" t="s">
        <v>260</v>
      </c>
      <c r="E5" s="523"/>
      <c r="F5" s="524"/>
      <c r="G5" s="315" t="s">
        <v>249</v>
      </c>
      <c r="H5" s="516" t="s">
        <v>110</v>
      </c>
      <c r="I5" s="498" t="s">
        <v>1</v>
      </c>
      <c r="J5" s="499"/>
      <c r="K5" s="500"/>
      <c r="L5" s="544" t="s">
        <v>466</v>
      </c>
      <c r="M5" s="513" t="s">
        <v>262</v>
      </c>
      <c r="N5" s="495"/>
      <c r="O5" s="513" t="s">
        <v>263</v>
      </c>
      <c r="P5" s="495"/>
      <c r="Q5" s="543" t="s">
        <v>264</v>
      </c>
    </row>
    <row r="6" spans="2:20" s="45" customFormat="1" ht="36.75" customHeight="1" thickBot="1">
      <c r="B6" s="44"/>
      <c r="C6" s="518"/>
      <c r="D6" s="525"/>
      <c r="E6" s="526"/>
      <c r="F6" s="527"/>
      <c r="G6" s="284" t="s">
        <v>258</v>
      </c>
      <c r="H6" s="517"/>
      <c r="I6" s="406" t="s">
        <v>2</v>
      </c>
      <c r="J6" s="406" t="s">
        <v>3</v>
      </c>
      <c r="K6" s="406" t="s">
        <v>255</v>
      </c>
      <c r="L6" s="544"/>
      <c r="M6" s="404" t="s">
        <v>92</v>
      </c>
      <c r="N6" s="404" t="s">
        <v>90</v>
      </c>
      <c r="O6" s="404" t="s">
        <v>91</v>
      </c>
      <c r="P6" s="404" t="s">
        <v>90</v>
      </c>
      <c r="Q6" s="544"/>
    </row>
    <row r="7" spans="2:20" s="45" customFormat="1" ht="24.95" customHeight="1" thickBot="1">
      <c r="B7" s="44"/>
      <c r="C7" s="287">
        <v>1</v>
      </c>
      <c r="D7" s="528">
        <v>2</v>
      </c>
      <c r="E7" s="529"/>
      <c r="F7" s="530"/>
      <c r="G7" s="282">
        <v>3</v>
      </c>
      <c r="H7" s="287">
        <v>4</v>
      </c>
      <c r="I7" s="287">
        <v>5</v>
      </c>
      <c r="J7" s="287">
        <v>6</v>
      </c>
      <c r="K7" s="405">
        <v>7</v>
      </c>
      <c r="L7" s="287">
        <v>8</v>
      </c>
      <c r="M7" s="405">
        <v>9</v>
      </c>
      <c r="N7" s="287">
        <v>10</v>
      </c>
      <c r="O7" s="405">
        <v>11</v>
      </c>
      <c r="P7" s="287">
        <v>12</v>
      </c>
      <c r="Q7" s="405">
        <v>13</v>
      </c>
    </row>
    <row r="8" spans="2:20" ht="25.5" customHeight="1" thickBot="1">
      <c r="B8" s="17">
        <v>0</v>
      </c>
      <c r="C8" s="248" t="s">
        <v>236</v>
      </c>
      <c r="D8" s="249"/>
      <c r="E8" s="370"/>
      <c r="F8" s="370"/>
      <c r="G8" s="249"/>
      <c r="H8" s="250"/>
      <c r="I8" s="330"/>
      <c r="J8" s="331"/>
      <c r="K8" s="331"/>
      <c r="L8" s="249"/>
      <c r="M8" s="249"/>
      <c r="N8" s="249"/>
      <c r="O8" s="249"/>
      <c r="P8" s="249"/>
      <c r="Q8" s="250"/>
    </row>
    <row r="9" spans="2:20" ht="48" customHeight="1" thickBot="1">
      <c r="B9" s="17">
        <v>0</v>
      </c>
      <c r="C9" s="238"/>
      <c r="D9" s="519" t="s">
        <v>469</v>
      </c>
      <c r="E9" s="520"/>
      <c r="F9" s="520"/>
      <c r="G9" s="520"/>
      <c r="H9" s="521"/>
      <c r="I9" s="540" t="s">
        <v>235</v>
      </c>
      <c r="J9" s="541"/>
      <c r="K9" s="541"/>
      <c r="L9" s="541"/>
      <c r="M9" s="541"/>
      <c r="N9" s="541"/>
      <c r="O9" s="541"/>
      <c r="P9" s="541"/>
      <c r="Q9" s="542"/>
      <c r="R9" s="18"/>
      <c r="S9" s="18"/>
      <c r="T9" s="18"/>
    </row>
    <row r="10" spans="2:20" ht="45" customHeight="1" thickBot="1">
      <c r="B10" s="17">
        <v>0</v>
      </c>
      <c r="C10" s="57"/>
      <c r="D10" s="12"/>
      <c r="E10" s="12"/>
      <c r="F10" s="12"/>
      <c r="G10" s="416" t="s">
        <v>467</v>
      </c>
      <c r="H10" s="111"/>
      <c r="I10" s="332"/>
      <c r="J10" s="333"/>
      <c r="K10" s="333"/>
      <c r="L10" s="12"/>
      <c r="M10" s="12"/>
      <c r="N10" s="12"/>
      <c r="O10" s="12"/>
      <c r="P10" s="12"/>
      <c r="Q10" s="13"/>
    </row>
    <row r="11" spans="2:20" ht="47.25" customHeight="1">
      <c r="C11" s="16" t="s">
        <v>134</v>
      </c>
      <c r="D11" s="352" t="s">
        <v>130</v>
      </c>
      <c r="E11" s="371" t="s">
        <v>274</v>
      </c>
      <c r="F11" s="372" t="s">
        <v>275</v>
      </c>
      <c r="G11" s="428" t="s">
        <v>135</v>
      </c>
      <c r="H11" s="66" t="s">
        <v>174</v>
      </c>
      <c r="I11" s="32">
        <f>+'[1]MAHSULI - I'!$C$9</f>
        <v>17.5</v>
      </c>
      <c r="J11" s="32">
        <f>+'[1]MAHSULI - I'!$D$9</f>
        <v>81.19</v>
      </c>
      <c r="K11" s="33">
        <v>133.4</v>
      </c>
      <c r="L11" s="33">
        <v>150</v>
      </c>
      <c r="M11" s="33">
        <v>150</v>
      </c>
      <c r="N11" s="33">
        <v>150</v>
      </c>
      <c r="O11" s="33">
        <v>175</v>
      </c>
      <c r="P11" s="33">
        <f>+O11</f>
        <v>175</v>
      </c>
      <c r="Q11" s="2"/>
    </row>
    <row r="12" spans="2:20" ht="38.25" customHeight="1">
      <c r="C12" s="232" t="s">
        <v>165</v>
      </c>
      <c r="D12" s="353" t="s">
        <v>130</v>
      </c>
      <c r="E12" s="373" t="s">
        <v>276</v>
      </c>
      <c r="F12" s="374" t="s">
        <v>277</v>
      </c>
      <c r="G12" s="415" t="s">
        <v>136</v>
      </c>
      <c r="H12" s="63" t="s">
        <v>95</v>
      </c>
      <c r="I12" s="33">
        <f>SUM('[1]MAHSULI - I'!$C$10)</f>
        <v>3.95</v>
      </c>
      <c r="J12" s="33">
        <v>10.16</v>
      </c>
      <c r="K12" s="33">
        <v>11.78</v>
      </c>
      <c r="L12" s="33">
        <v>10</v>
      </c>
      <c r="M12" s="288">
        <v>10</v>
      </c>
      <c r="N12" s="288">
        <v>10</v>
      </c>
      <c r="O12" s="33">
        <v>10</v>
      </c>
      <c r="P12" s="33">
        <v>25</v>
      </c>
      <c r="Q12" s="2"/>
    </row>
    <row r="13" spans="2:20" ht="25.5" customHeight="1">
      <c r="C13" s="453"/>
      <c r="D13" s="353" t="s">
        <v>130</v>
      </c>
      <c r="E13" s="373" t="s">
        <v>276</v>
      </c>
      <c r="F13" s="374" t="s">
        <v>278</v>
      </c>
      <c r="G13" s="415" t="s">
        <v>137</v>
      </c>
      <c r="H13" s="63" t="s">
        <v>95</v>
      </c>
      <c r="I13" s="33">
        <v>0.43</v>
      </c>
      <c r="J13" s="33">
        <v>0</v>
      </c>
      <c r="K13" s="33">
        <v>9.1999999999999993</v>
      </c>
      <c r="L13" s="33">
        <v>0</v>
      </c>
      <c r="M13" s="288">
        <v>25</v>
      </c>
      <c r="N13" s="288">
        <v>25</v>
      </c>
      <c r="O13" s="33">
        <v>25</v>
      </c>
      <c r="P13" s="33">
        <f t="shared" ref="P13:P14" si="0">+O13</f>
        <v>25</v>
      </c>
      <c r="Q13" s="2"/>
    </row>
    <row r="14" spans="2:20" ht="27" customHeight="1">
      <c r="C14" s="72"/>
      <c r="D14" s="353" t="s">
        <v>130</v>
      </c>
      <c r="E14" s="373" t="s">
        <v>276</v>
      </c>
      <c r="F14" s="374" t="s">
        <v>279</v>
      </c>
      <c r="G14" s="415" t="s">
        <v>138</v>
      </c>
      <c r="H14" s="63" t="s">
        <v>95</v>
      </c>
      <c r="I14" s="33">
        <v>19.73</v>
      </c>
      <c r="J14" s="33">
        <v>30.73</v>
      </c>
      <c r="K14" s="33">
        <v>13.95</v>
      </c>
      <c r="L14" s="33">
        <v>20</v>
      </c>
      <c r="M14" s="288">
        <v>25</v>
      </c>
      <c r="N14" s="288">
        <v>25</v>
      </c>
      <c r="O14" s="33">
        <v>25</v>
      </c>
      <c r="P14" s="33">
        <f t="shared" si="0"/>
        <v>25</v>
      </c>
      <c r="Q14" s="2"/>
    </row>
    <row r="15" spans="2:20" ht="68.25" customHeight="1">
      <c r="C15" s="73"/>
      <c r="D15" s="353" t="s">
        <v>130</v>
      </c>
      <c r="E15" s="373" t="s">
        <v>276</v>
      </c>
      <c r="F15" s="374" t="s">
        <v>280</v>
      </c>
      <c r="G15" s="415" t="s">
        <v>30</v>
      </c>
      <c r="H15" s="63" t="s">
        <v>95</v>
      </c>
      <c r="I15" s="33">
        <v>21.56</v>
      </c>
      <c r="J15" s="33">
        <v>0</v>
      </c>
      <c r="K15" s="33">
        <v>228.16</v>
      </c>
      <c r="L15" s="33">
        <v>300</v>
      </c>
      <c r="M15" s="288">
        <v>200</v>
      </c>
      <c r="N15" s="288">
        <v>200</v>
      </c>
      <c r="O15" s="33">
        <v>225</v>
      </c>
      <c r="P15" s="33">
        <v>500</v>
      </c>
      <c r="Q15" s="2"/>
    </row>
    <row r="16" spans="2:20" ht="48" customHeight="1">
      <c r="C16" s="538" t="s">
        <v>534</v>
      </c>
      <c r="D16" s="353" t="s">
        <v>130</v>
      </c>
      <c r="E16" s="373" t="s">
        <v>281</v>
      </c>
      <c r="F16" s="374" t="s">
        <v>282</v>
      </c>
      <c r="G16" s="415" t="s">
        <v>17</v>
      </c>
      <c r="H16" s="62" t="s">
        <v>93</v>
      </c>
      <c r="I16" s="33">
        <v>3.8</v>
      </c>
      <c r="J16" s="33">
        <v>4</v>
      </c>
      <c r="K16" s="33">
        <v>2.99</v>
      </c>
      <c r="L16" s="33">
        <v>4</v>
      </c>
      <c r="M16" s="33">
        <v>4</v>
      </c>
      <c r="N16" s="33">
        <v>4</v>
      </c>
      <c r="O16" s="33">
        <v>4</v>
      </c>
      <c r="P16" s="33">
        <v>10</v>
      </c>
      <c r="Q16" s="2"/>
    </row>
    <row r="17" spans="2:17" ht="30" customHeight="1" thickBot="1">
      <c r="C17" s="539"/>
      <c r="D17" s="354" t="s">
        <v>130</v>
      </c>
      <c r="E17" s="375" t="s">
        <v>281</v>
      </c>
      <c r="F17" s="376" t="s">
        <v>283</v>
      </c>
      <c r="G17" s="430" t="s">
        <v>139</v>
      </c>
      <c r="H17" s="65" t="s">
        <v>93</v>
      </c>
      <c r="I17" s="34">
        <v>0.27</v>
      </c>
      <c r="J17" s="34">
        <v>22.9</v>
      </c>
      <c r="K17" s="33">
        <v>1.18</v>
      </c>
      <c r="L17" s="33">
        <v>1</v>
      </c>
      <c r="M17" s="33">
        <v>10</v>
      </c>
      <c r="N17" s="33">
        <v>10</v>
      </c>
      <c r="O17" s="33">
        <v>5</v>
      </c>
      <c r="P17" s="33">
        <v>10</v>
      </c>
      <c r="Q17" s="2"/>
    </row>
    <row r="18" spans="2:17" ht="45" customHeight="1" thickBot="1">
      <c r="B18" s="17">
        <v>0</v>
      </c>
      <c r="C18" s="432" t="s">
        <v>535</v>
      </c>
      <c r="D18" s="433"/>
      <c r="E18" s="419"/>
      <c r="F18" s="419"/>
      <c r="G18" s="434" t="s">
        <v>176</v>
      </c>
      <c r="H18" s="435"/>
      <c r="I18" s="100">
        <f t="shared" ref="I18:J18" si="1">SUM(I11:I17)</f>
        <v>67.239999999999995</v>
      </c>
      <c r="J18" s="100">
        <f t="shared" si="1"/>
        <v>148.97999999999999</v>
      </c>
      <c r="K18" s="100">
        <f t="shared" ref="K18:P18" si="2">SUM(K11:K17)</f>
        <v>400.66</v>
      </c>
      <c r="L18" s="100">
        <f t="shared" si="2"/>
        <v>485</v>
      </c>
      <c r="M18" s="100">
        <f t="shared" si="2"/>
        <v>424</v>
      </c>
      <c r="N18" s="100">
        <f t="shared" si="2"/>
        <v>424</v>
      </c>
      <c r="O18" s="100">
        <f t="shared" si="2"/>
        <v>469</v>
      </c>
      <c r="P18" s="100">
        <f t="shared" si="2"/>
        <v>770</v>
      </c>
      <c r="Q18" s="30"/>
    </row>
    <row r="19" spans="2:17" ht="45" customHeight="1" thickBot="1">
      <c r="B19" s="17">
        <v>0</v>
      </c>
      <c r="C19" s="74"/>
      <c r="D19" s="87"/>
      <c r="E19" s="87"/>
      <c r="F19" s="87"/>
      <c r="G19" s="437" t="s">
        <v>465</v>
      </c>
      <c r="H19" s="436"/>
      <c r="I19" s="335"/>
      <c r="J19" s="335"/>
      <c r="K19" s="335"/>
      <c r="L19" s="11"/>
      <c r="M19" s="11"/>
      <c r="N19" s="11"/>
      <c r="O19" s="11"/>
      <c r="P19" s="11"/>
      <c r="Q19" s="438"/>
    </row>
    <row r="20" spans="2:17" s="45" customFormat="1" ht="45" customHeight="1">
      <c r="B20" s="44"/>
      <c r="C20" s="16" t="s">
        <v>134</v>
      </c>
      <c r="D20" s="355" t="s">
        <v>130</v>
      </c>
      <c r="E20" s="371" t="s">
        <v>274</v>
      </c>
      <c r="F20" s="372" t="s">
        <v>284</v>
      </c>
      <c r="G20" s="431" t="s">
        <v>115</v>
      </c>
      <c r="H20" s="66" t="s">
        <v>174</v>
      </c>
      <c r="I20" s="32">
        <v>0</v>
      </c>
      <c r="J20" s="32">
        <v>0.43</v>
      </c>
      <c r="K20" s="33">
        <v>0</v>
      </c>
      <c r="L20" s="33">
        <v>25</v>
      </c>
      <c r="M20" s="33">
        <v>25</v>
      </c>
      <c r="N20" s="33">
        <v>25</v>
      </c>
      <c r="O20" s="33">
        <v>25</v>
      </c>
      <c r="P20" s="33">
        <f>+O20</f>
        <v>25</v>
      </c>
      <c r="Q20" s="40"/>
    </row>
    <row r="21" spans="2:17" s="45" customFormat="1" ht="34.5" customHeight="1">
      <c r="B21" s="44"/>
      <c r="C21" s="16" t="s">
        <v>134</v>
      </c>
      <c r="D21" s="356" t="s">
        <v>130</v>
      </c>
      <c r="E21" s="373" t="s">
        <v>274</v>
      </c>
      <c r="F21" s="374" t="s">
        <v>285</v>
      </c>
      <c r="G21" s="415" t="s">
        <v>56</v>
      </c>
      <c r="H21" s="62" t="s">
        <v>174</v>
      </c>
      <c r="I21" s="303">
        <v>0</v>
      </c>
      <c r="J21" s="303">
        <v>0</v>
      </c>
      <c r="K21" s="303">
        <v>0</v>
      </c>
      <c r="L21" s="33">
        <v>30</v>
      </c>
      <c r="M21" s="33">
        <v>30</v>
      </c>
      <c r="N21" s="33">
        <v>30</v>
      </c>
      <c r="O21" s="33">
        <v>30</v>
      </c>
      <c r="P21" s="33">
        <f t="shared" ref="P21:P23" si="3">+O21</f>
        <v>30</v>
      </c>
      <c r="Q21" s="2"/>
    </row>
    <row r="22" spans="2:17" ht="36.75" customHeight="1">
      <c r="C22" s="365" t="s">
        <v>445</v>
      </c>
      <c r="D22" s="356" t="s">
        <v>130</v>
      </c>
      <c r="E22" s="373" t="s">
        <v>286</v>
      </c>
      <c r="F22" s="374" t="s">
        <v>287</v>
      </c>
      <c r="G22" s="415" t="s">
        <v>53</v>
      </c>
      <c r="H22" s="62" t="s">
        <v>93</v>
      </c>
      <c r="I22" s="33">
        <v>86.92</v>
      </c>
      <c r="J22" s="33">
        <f>110.57+11.17</f>
        <v>121.74</v>
      </c>
      <c r="K22" s="33">
        <v>28.74</v>
      </c>
      <c r="L22" s="33">
        <v>300</v>
      </c>
      <c r="M22" s="33">
        <v>300</v>
      </c>
      <c r="N22" s="33">
        <v>300</v>
      </c>
      <c r="O22" s="33">
        <v>200</v>
      </c>
      <c r="P22" s="33">
        <f t="shared" si="3"/>
        <v>200</v>
      </c>
      <c r="Q22" s="2"/>
    </row>
    <row r="23" spans="2:17" ht="37.5" customHeight="1" thickBot="1">
      <c r="C23" s="71" t="s">
        <v>165</v>
      </c>
      <c r="D23" s="357" t="s">
        <v>130</v>
      </c>
      <c r="E23" s="375" t="s">
        <v>276</v>
      </c>
      <c r="F23" s="376" t="s">
        <v>288</v>
      </c>
      <c r="G23" s="429" t="s">
        <v>57</v>
      </c>
      <c r="H23" s="154" t="s">
        <v>95</v>
      </c>
      <c r="I23" s="34">
        <v>0</v>
      </c>
      <c r="J23" s="34">
        <v>0</v>
      </c>
      <c r="K23" s="33">
        <v>0.49</v>
      </c>
      <c r="L23" s="33">
        <v>0</v>
      </c>
      <c r="M23" s="33">
        <v>0</v>
      </c>
      <c r="N23" s="33">
        <v>0</v>
      </c>
      <c r="O23" s="33">
        <v>0</v>
      </c>
      <c r="P23" s="33">
        <f t="shared" si="3"/>
        <v>0</v>
      </c>
      <c r="Q23" s="2"/>
    </row>
    <row r="24" spans="2:17" ht="41.25" thickBot="1">
      <c r="B24" s="17">
        <v>0</v>
      </c>
      <c r="C24" s="52"/>
      <c r="D24" s="86"/>
      <c r="E24" s="87"/>
      <c r="F24" s="87"/>
      <c r="G24" s="440" t="s">
        <v>177</v>
      </c>
      <c r="H24" s="64"/>
      <c r="I24" s="7">
        <f t="shared" ref="I24:J24" si="4">SUM(I20:I23)</f>
        <v>86.92</v>
      </c>
      <c r="J24" s="7">
        <f t="shared" si="4"/>
        <v>122.17</v>
      </c>
      <c r="K24" s="7">
        <f t="shared" ref="K24:P24" si="5">SUM(K20:K23)</f>
        <v>29.229999999999997</v>
      </c>
      <c r="L24" s="7">
        <f t="shared" si="5"/>
        <v>355</v>
      </c>
      <c r="M24" s="7">
        <f t="shared" si="5"/>
        <v>355</v>
      </c>
      <c r="N24" s="7">
        <f t="shared" si="5"/>
        <v>355</v>
      </c>
      <c r="O24" s="7">
        <f t="shared" si="5"/>
        <v>255</v>
      </c>
      <c r="P24" s="7">
        <f t="shared" si="5"/>
        <v>255</v>
      </c>
      <c r="Q24" s="9"/>
    </row>
    <row r="25" spans="2:17" ht="45" customHeight="1" thickBot="1">
      <c r="B25" s="17">
        <v>0</v>
      </c>
      <c r="C25" s="74"/>
      <c r="D25" s="12"/>
      <c r="E25" s="12"/>
      <c r="F25" s="12"/>
      <c r="G25" s="43" t="s">
        <v>178</v>
      </c>
      <c r="H25" s="439"/>
      <c r="I25" s="335"/>
      <c r="J25" s="335"/>
      <c r="K25" s="335"/>
      <c r="L25" s="11"/>
      <c r="M25" s="11"/>
      <c r="N25" s="11"/>
      <c r="O25" s="11"/>
      <c r="P25" s="11"/>
      <c r="Q25" s="14"/>
    </row>
    <row r="26" spans="2:17" s="45" customFormat="1" ht="35.25" customHeight="1">
      <c r="B26" s="44"/>
      <c r="C26" s="70" t="s">
        <v>179</v>
      </c>
      <c r="D26" s="355" t="s">
        <v>130</v>
      </c>
      <c r="E26" s="371" t="s">
        <v>289</v>
      </c>
      <c r="F26" s="372" t="s">
        <v>290</v>
      </c>
      <c r="G26" s="428" t="s">
        <v>46</v>
      </c>
      <c r="H26" s="62" t="s">
        <v>93</v>
      </c>
      <c r="I26" s="320">
        <v>7.34</v>
      </c>
      <c r="J26" s="320">
        <v>0.08</v>
      </c>
      <c r="K26" s="303">
        <v>0.06</v>
      </c>
      <c r="L26" s="33">
        <v>3</v>
      </c>
      <c r="M26" s="33">
        <v>3</v>
      </c>
      <c r="N26" s="33">
        <v>3</v>
      </c>
      <c r="O26" s="33">
        <v>3</v>
      </c>
      <c r="P26" s="33">
        <v>5</v>
      </c>
      <c r="Q26" s="3"/>
    </row>
    <row r="27" spans="2:17" s="45" customFormat="1" ht="33" customHeight="1">
      <c r="B27" s="44"/>
      <c r="C27" s="16" t="s">
        <v>134</v>
      </c>
      <c r="D27" s="356" t="s">
        <v>130</v>
      </c>
      <c r="E27" s="373" t="s">
        <v>274</v>
      </c>
      <c r="F27" s="374" t="s">
        <v>291</v>
      </c>
      <c r="G27" s="415" t="s">
        <v>20</v>
      </c>
      <c r="H27" s="62" t="s">
        <v>174</v>
      </c>
      <c r="I27" s="33">
        <v>128.56</v>
      </c>
      <c r="J27" s="33">
        <v>113.62</v>
      </c>
      <c r="K27" s="33">
        <v>124.74</v>
      </c>
      <c r="L27" s="33">
        <v>200</v>
      </c>
      <c r="M27" s="33">
        <v>200</v>
      </c>
      <c r="N27" s="33">
        <v>200</v>
      </c>
      <c r="O27" s="33">
        <v>200</v>
      </c>
      <c r="P27" s="33">
        <v>200</v>
      </c>
      <c r="Q27" s="2"/>
    </row>
    <row r="28" spans="2:17" s="45" customFormat="1" ht="25.5" customHeight="1">
      <c r="B28" s="44"/>
      <c r="C28" s="16"/>
      <c r="D28" s="356" t="s">
        <v>130</v>
      </c>
      <c r="E28" s="373" t="s">
        <v>274</v>
      </c>
      <c r="F28" s="374" t="s">
        <v>292</v>
      </c>
      <c r="G28" s="415" t="s">
        <v>46</v>
      </c>
      <c r="H28" s="62" t="s">
        <v>174</v>
      </c>
      <c r="I28" s="33">
        <v>0</v>
      </c>
      <c r="J28" s="33">
        <v>27.4</v>
      </c>
      <c r="K28" s="33">
        <v>6.71</v>
      </c>
      <c r="L28" s="33">
        <v>5</v>
      </c>
      <c r="M28" s="33">
        <v>55</v>
      </c>
      <c r="N28" s="33">
        <v>55</v>
      </c>
      <c r="O28" s="33">
        <v>25</v>
      </c>
      <c r="P28" s="33">
        <v>30</v>
      </c>
      <c r="Q28" s="2"/>
    </row>
    <row r="29" spans="2:17" ht="54.75" customHeight="1">
      <c r="C29" s="71" t="s">
        <v>165</v>
      </c>
      <c r="D29" s="356" t="s">
        <v>130</v>
      </c>
      <c r="E29" s="373" t="s">
        <v>276</v>
      </c>
      <c r="F29" s="374" t="s">
        <v>293</v>
      </c>
      <c r="G29" s="415" t="s">
        <v>29</v>
      </c>
      <c r="H29" s="63" t="s">
        <v>95</v>
      </c>
      <c r="I29" s="303">
        <v>0</v>
      </c>
      <c r="J29" s="303">
        <v>32.19</v>
      </c>
      <c r="K29" s="303">
        <v>36.97</v>
      </c>
      <c r="L29" s="33">
        <v>30</v>
      </c>
      <c r="M29" s="288">
        <v>45</v>
      </c>
      <c r="N29" s="288">
        <v>45</v>
      </c>
      <c r="O29" s="33">
        <v>30</v>
      </c>
      <c r="P29" s="33">
        <v>30</v>
      </c>
      <c r="Q29" s="2"/>
    </row>
    <row r="30" spans="2:17" ht="64.5" customHeight="1" thickBot="1">
      <c r="C30" s="158" t="s">
        <v>175</v>
      </c>
      <c r="D30" s="357" t="s">
        <v>130</v>
      </c>
      <c r="E30" s="375" t="s">
        <v>281</v>
      </c>
      <c r="F30" s="376" t="s">
        <v>294</v>
      </c>
      <c r="G30" s="429" t="s">
        <v>18</v>
      </c>
      <c r="H30" s="65" t="s">
        <v>93</v>
      </c>
      <c r="I30" s="321">
        <v>0.95</v>
      </c>
      <c r="J30" s="321">
        <v>2.3199999999999998</v>
      </c>
      <c r="K30" s="303">
        <v>0.31</v>
      </c>
      <c r="L30" s="33">
        <v>1.5</v>
      </c>
      <c r="M30" s="33">
        <v>1.5</v>
      </c>
      <c r="N30" s="33">
        <v>1.5</v>
      </c>
      <c r="O30" s="33">
        <v>1.5</v>
      </c>
      <c r="P30" s="33">
        <v>1.5</v>
      </c>
      <c r="Q30" s="15"/>
    </row>
    <row r="31" spans="2:17" ht="38.25" customHeight="1" thickBot="1">
      <c r="B31" s="17">
        <v>0</v>
      </c>
      <c r="C31" s="157"/>
      <c r="D31" s="223"/>
      <c r="E31" s="12"/>
      <c r="F31" s="12"/>
      <c r="G31" s="413" t="s">
        <v>532</v>
      </c>
      <c r="H31" s="64"/>
      <c r="I31" s="7">
        <f t="shared" ref="I31:J31" si="6">SUM(I26:I30)</f>
        <v>136.85</v>
      </c>
      <c r="J31" s="7">
        <f t="shared" si="6"/>
        <v>175.60999999999999</v>
      </c>
      <c r="K31" s="7">
        <f t="shared" ref="K31:P31" si="7">SUM(K26:K30)</f>
        <v>168.79</v>
      </c>
      <c r="L31" s="7">
        <f t="shared" si="7"/>
        <v>239.5</v>
      </c>
      <c r="M31" s="7">
        <f t="shared" si="7"/>
        <v>304.5</v>
      </c>
      <c r="N31" s="7">
        <f t="shared" si="7"/>
        <v>304.5</v>
      </c>
      <c r="O31" s="7">
        <f t="shared" si="7"/>
        <v>259.5</v>
      </c>
      <c r="P31" s="7">
        <f t="shared" si="7"/>
        <v>266.5</v>
      </c>
      <c r="Q31" s="9"/>
    </row>
    <row r="32" spans="2:17" ht="83.25" customHeight="1" thickBot="1">
      <c r="B32" s="17">
        <v>0</v>
      </c>
      <c r="C32" s="69"/>
      <c r="D32" s="223"/>
      <c r="E32" s="12"/>
      <c r="F32" s="224"/>
      <c r="G32" s="441" t="s">
        <v>509</v>
      </c>
      <c r="H32" s="64"/>
      <c r="I32" s="7">
        <f>SUM(I18,I24,I31)</f>
        <v>291.01</v>
      </c>
      <c r="J32" s="7">
        <f t="shared" ref="J32:P32" si="8">SUM(J18,J24,J31)</f>
        <v>446.76</v>
      </c>
      <c r="K32" s="7">
        <f t="shared" si="8"/>
        <v>598.68000000000006</v>
      </c>
      <c r="L32" s="7">
        <f t="shared" si="8"/>
        <v>1079.5</v>
      </c>
      <c r="M32" s="7">
        <f t="shared" si="8"/>
        <v>1083.5</v>
      </c>
      <c r="N32" s="7">
        <f t="shared" si="8"/>
        <v>1083.5</v>
      </c>
      <c r="O32" s="7">
        <f t="shared" si="8"/>
        <v>983.5</v>
      </c>
      <c r="P32" s="7">
        <f t="shared" si="8"/>
        <v>1291.5</v>
      </c>
      <c r="Q32" s="9"/>
    </row>
    <row r="33" spans="2:18" ht="66" customHeight="1" thickBot="1">
      <c r="B33" s="17">
        <v>0</v>
      </c>
      <c r="C33" s="238"/>
      <c r="D33" s="531" t="s">
        <v>477</v>
      </c>
      <c r="E33" s="532"/>
      <c r="F33" s="532"/>
      <c r="G33" s="532"/>
      <c r="H33" s="533"/>
      <c r="I33" s="548" t="s">
        <v>476</v>
      </c>
      <c r="J33" s="549"/>
      <c r="K33" s="549"/>
      <c r="L33" s="549"/>
      <c r="M33" s="549"/>
      <c r="N33" s="549"/>
      <c r="O33" s="549"/>
      <c r="P33" s="549"/>
      <c r="Q33" s="550"/>
    </row>
    <row r="34" spans="2:18" ht="76.5" customHeight="1" thickBot="1">
      <c r="B34" s="17">
        <v>0</v>
      </c>
      <c r="C34" s="57"/>
      <c r="D34" s="12"/>
      <c r="E34" s="12"/>
      <c r="F34" s="12"/>
      <c r="G34" s="43" t="s">
        <v>536</v>
      </c>
      <c r="H34" s="252"/>
      <c r="I34" s="332"/>
      <c r="J34" s="333"/>
      <c r="K34" s="333"/>
      <c r="L34" s="12"/>
      <c r="M34" s="12"/>
      <c r="N34" s="12"/>
      <c r="O34" s="12"/>
      <c r="P34" s="12"/>
      <c r="Q34" s="13"/>
    </row>
    <row r="35" spans="2:18" ht="100.5">
      <c r="C35" s="82" t="s">
        <v>163</v>
      </c>
      <c r="D35" s="355" t="s">
        <v>130</v>
      </c>
      <c r="E35" s="371" t="s">
        <v>295</v>
      </c>
      <c r="F35" s="372" t="s">
        <v>296</v>
      </c>
      <c r="G35" s="442" t="s">
        <v>47</v>
      </c>
      <c r="H35" s="155" t="s">
        <v>96</v>
      </c>
      <c r="I35" s="32">
        <v>442.3</v>
      </c>
      <c r="J35" s="32">
        <v>280.32</v>
      </c>
      <c r="K35" s="33">
        <v>348.22</v>
      </c>
      <c r="L35" s="33">
        <v>900</v>
      </c>
      <c r="M35" s="289">
        <v>675</v>
      </c>
      <c r="N35" s="289">
        <v>675</v>
      </c>
      <c r="O35" s="33">
        <v>700</v>
      </c>
      <c r="P35" s="33">
        <v>800</v>
      </c>
      <c r="Q35" s="3"/>
    </row>
    <row r="36" spans="2:18" ht="46.5" customHeight="1">
      <c r="C36" s="79"/>
      <c r="D36" s="356" t="s">
        <v>130</v>
      </c>
      <c r="E36" s="373" t="s">
        <v>295</v>
      </c>
      <c r="F36" s="374" t="s">
        <v>297</v>
      </c>
      <c r="G36" s="415" t="s">
        <v>48</v>
      </c>
      <c r="H36" s="63" t="s">
        <v>96</v>
      </c>
      <c r="I36" s="33">
        <v>0.48</v>
      </c>
      <c r="J36" s="33">
        <v>255.06</v>
      </c>
      <c r="K36" s="33">
        <v>304.93</v>
      </c>
      <c r="L36" s="33">
        <v>500</v>
      </c>
      <c r="M36" s="289">
        <v>425</v>
      </c>
      <c r="N36" s="289">
        <v>425</v>
      </c>
      <c r="O36" s="33">
        <v>400</v>
      </c>
      <c r="P36" s="33">
        <v>500</v>
      </c>
      <c r="Q36" s="2"/>
    </row>
    <row r="37" spans="2:18" ht="34.5" customHeight="1">
      <c r="C37" s="145"/>
      <c r="D37" s="356" t="s">
        <v>130</v>
      </c>
      <c r="E37" s="373" t="s">
        <v>295</v>
      </c>
      <c r="F37" s="374" t="s">
        <v>298</v>
      </c>
      <c r="G37" s="415" t="s">
        <v>140</v>
      </c>
      <c r="H37" s="63" t="s">
        <v>96</v>
      </c>
      <c r="I37" s="33">
        <v>31.31</v>
      </c>
      <c r="J37" s="33">
        <v>50.79</v>
      </c>
      <c r="K37" s="33">
        <v>52.53</v>
      </c>
      <c r="L37" s="33">
        <v>75</v>
      </c>
      <c r="M37" s="288">
        <v>40</v>
      </c>
      <c r="N37" s="288">
        <v>40</v>
      </c>
      <c r="O37" s="33">
        <v>50</v>
      </c>
      <c r="P37" s="33">
        <v>75</v>
      </c>
      <c r="Q37" s="2"/>
    </row>
    <row r="38" spans="2:18" ht="33" customHeight="1" thickBot="1">
      <c r="C38" s="84"/>
      <c r="D38" s="357" t="s">
        <v>130</v>
      </c>
      <c r="E38" s="375" t="s">
        <v>295</v>
      </c>
      <c r="F38" s="376" t="s">
        <v>299</v>
      </c>
      <c r="G38" s="429" t="s">
        <v>141</v>
      </c>
      <c r="H38" s="154" t="s">
        <v>96</v>
      </c>
      <c r="I38" s="34">
        <v>29.36</v>
      </c>
      <c r="J38" s="34">
        <v>71.05</v>
      </c>
      <c r="K38" s="33">
        <v>106.61</v>
      </c>
      <c r="L38" s="33">
        <v>200</v>
      </c>
      <c r="M38" s="288">
        <v>150</v>
      </c>
      <c r="N38" s="288">
        <v>150</v>
      </c>
      <c r="O38" s="33">
        <v>150</v>
      </c>
      <c r="P38" s="33">
        <v>200</v>
      </c>
      <c r="Q38" s="15"/>
      <c r="R38" s="42"/>
    </row>
    <row r="39" spans="2:18" ht="33.75" customHeight="1" thickBot="1">
      <c r="B39" s="17">
        <v>0</v>
      </c>
      <c r="C39" s="52"/>
      <c r="D39" s="223"/>
      <c r="E39" s="12"/>
      <c r="F39" s="12"/>
      <c r="G39" s="413" t="s">
        <v>533</v>
      </c>
      <c r="H39" s="64"/>
      <c r="I39" s="7">
        <f>SUM(I35:I38)</f>
        <v>503.45000000000005</v>
      </c>
      <c r="J39" s="7">
        <f t="shared" ref="J39:P39" si="9">SUM(J35:J38)</f>
        <v>657.21999999999991</v>
      </c>
      <c r="K39" s="7">
        <f t="shared" si="9"/>
        <v>812.29000000000008</v>
      </c>
      <c r="L39" s="7">
        <f t="shared" si="9"/>
        <v>1675</v>
      </c>
      <c r="M39" s="7">
        <f t="shared" si="9"/>
        <v>1290</v>
      </c>
      <c r="N39" s="7">
        <f t="shared" si="9"/>
        <v>1290</v>
      </c>
      <c r="O39" s="7">
        <f t="shared" si="9"/>
        <v>1300</v>
      </c>
      <c r="P39" s="7">
        <f t="shared" si="9"/>
        <v>1575</v>
      </c>
      <c r="Q39" s="9"/>
    </row>
    <row r="40" spans="2:18" ht="51.75" customHeight="1" thickBot="1">
      <c r="B40" s="17">
        <v>0</v>
      </c>
      <c r="C40" s="74"/>
      <c r="D40" s="12"/>
      <c r="E40" s="12"/>
      <c r="F40" s="12"/>
      <c r="G40" s="423" t="s">
        <v>180</v>
      </c>
      <c r="H40" s="251"/>
      <c r="I40" s="334"/>
      <c r="J40" s="335"/>
      <c r="K40" s="335"/>
      <c r="L40" s="11"/>
      <c r="M40" s="11"/>
      <c r="N40" s="11"/>
      <c r="O40" s="11"/>
      <c r="P40" s="11"/>
      <c r="Q40" s="14"/>
    </row>
    <row r="41" spans="2:18" ht="90" customHeight="1" thickBot="1">
      <c r="C41" s="16" t="s">
        <v>163</v>
      </c>
      <c r="D41" s="358" t="s">
        <v>130</v>
      </c>
      <c r="E41" s="377" t="s">
        <v>300</v>
      </c>
      <c r="F41" s="378" t="s">
        <v>301</v>
      </c>
      <c r="G41" s="443" t="s">
        <v>60</v>
      </c>
      <c r="H41" s="133" t="s">
        <v>226</v>
      </c>
      <c r="I41" s="28">
        <v>0</v>
      </c>
      <c r="J41" s="28">
        <v>0</v>
      </c>
      <c r="K41" s="33">
        <v>0</v>
      </c>
      <c r="L41" s="33">
        <v>23.33</v>
      </c>
      <c r="M41" s="288">
        <v>23.33</v>
      </c>
      <c r="N41" s="288">
        <v>23.33</v>
      </c>
      <c r="O41" s="33">
        <v>23</v>
      </c>
      <c r="P41" s="33">
        <v>23</v>
      </c>
      <c r="Q41" s="2"/>
    </row>
    <row r="42" spans="2:18" ht="53.25" customHeight="1" thickBot="1">
      <c r="B42" s="17">
        <v>0</v>
      </c>
      <c r="C42" s="52"/>
      <c r="D42" s="223"/>
      <c r="E42" s="12"/>
      <c r="F42" s="12"/>
      <c r="G42" s="457" t="s">
        <v>181</v>
      </c>
      <c r="H42" s="64"/>
      <c r="I42" s="7">
        <f>SUM(I41)</f>
        <v>0</v>
      </c>
      <c r="J42" s="7">
        <f t="shared" ref="J42:P42" si="10">SUM(J41)</f>
        <v>0</v>
      </c>
      <c r="K42" s="7">
        <f t="shared" si="10"/>
        <v>0</v>
      </c>
      <c r="L42" s="7">
        <f t="shared" si="10"/>
        <v>23.33</v>
      </c>
      <c r="M42" s="7">
        <f t="shared" si="10"/>
        <v>23.33</v>
      </c>
      <c r="N42" s="7">
        <f t="shared" si="10"/>
        <v>23.33</v>
      </c>
      <c r="O42" s="7">
        <f t="shared" si="10"/>
        <v>23</v>
      </c>
      <c r="P42" s="7">
        <f t="shared" si="10"/>
        <v>23</v>
      </c>
      <c r="Q42" s="9"/>
    </row>
    <row r="43" spans="2:18" ht="41.25" thickBot="1">
      <c r="B43" s="17">
        <v>0</v>
      </c>
      <c r="C43" s="74"/>
      <c r="D43" s="12"/>
      <c r="E43" s="12"/>
      <c r="F43" s="12"/>
      <c r="G43" s="43" t="s">
        <v>182</v>
      </c>
      <c r="H43" s="251"/>
      <c r="I43" s="334"/>
      <c r="J43" s="335"/>
      <c r="K43" s="335"/>
      <c r="L43" s="11"/>
      <c r="M43" s="11"/>
      <c r="N43" s="11"/>
      <c r="O43" s="11"/>
      <c r="P43" s="11"/>
      <c r="Q43" s="14"/>
    </row>
    <row r="44" spans="2:18" ht="100.5">
      <c r="C44" s="16" t="s">
        <v>163</v>
      </c>
      <c r="D44" s="355" t="s">
        <v>130</v>
      </c>
      <c r="E44" s="371" t="s">
        <v>295</v>
      </c>
      <c r="F44" s="372" t="s">
        <v>290</v>
      </c>
      <c r="G44" s="428" t="s">
        <v>46</v>
      </c>
      <c r="H44" s="155" t="s">
        <v>96</v>
      </c>
      <c r="I44" s="32">
        <v>1891.51</v>
      </c>
      <c r="J44" s="32">
        <v>3015.27</v>
      </c>
      <c r="K44" s="33">
        <v>5915</v>
      </c>
      <c r="L44" s="33">
        <v>8500</v>
      </c>
      <c r="M44" s="289">
        <v>6000</v>
      </c>
      <c r="N44" s="289">
        <v>6000</v>
      </c>
      <c r="O44" s="33">
        <v>6000</v>
      </c>
      <c r="P44" s="33">
        <v>8500</v>
      </c>
      <c r="Q44" s="2"/>
      <c r="R44" s="42">
        <f>SUM(P35:P38,P41,P44)</f>
        <v>10098</v>
      </c>
    </row>
    <row r="45" spans="2:18" ht="47.25" thickBot="1">
      <c r="C45" s="269" t="s">
        <v>142</v>
      </c>
      <c r="D45" s="357" t="s">
        <v>130</v>
      </c>
      <c r="E45" s="375" t="s">
        <v>302</v>
      </c>
      <c r="F45" s="376" t="s">
        <v>303</v>
      </c>
      <c r="G45" s="429" t="s">
        <v>143</v>
      </c>
      <c r="H45" s="65" t="s">
        <v>97</v>
      </c>
      <c r="I45" s="34">
        <v>5.86</v>
      </c>
      <c r="J45" s="34">
        <v>12.73</v>
      </c>
      <c r="K45" s="33">
        <v>13.33</v>
      </c>
      <c r="L45" s="33">
        <v>10</v>
      </c>
      <c r="M45" s="288">
        <v>30</v>
      </c>
      <c r="N45" s="288">
        <v>30</v>
      </c>
      <c r="O45" s="33">
        <v>25</v>
      </c>
      <c r="P45" s="33">
        <v>50</v>
      </c>
      <c r="Q45" s="41"/>
    </row>
    <row r="46" spans="2:18" ht="41.25" thickBot="1">
      <c r="B46" s="17">
        <v>0</v>
      </c>
      <c r="C46" s="52"/>
      <c r="D46" s="223"/>
      <c r="E46" s="12"/>
      <c r="F46" s="12"/>
      <c r="G46" s="444" t="s">
        <v>183</v>
      </c>
      <c r="H46" s="64"/>
      <c r="I46" s="7">
        <f>SUM(I44:I45)</f>
        <v>1897.37</v>
      </c>
      <c r="J46" s="7">
        <f t="shared" ref="J46:P46" si="11">SUM(J44:J45)</f>
        <v>3028</v>
      </c>
      <c r="K46" s="7">
        <f t="shared" si="11"/>
        <v>5928.33</v>
      </c>
      <c r="L46" s="7">
        <f t="shared" si="11"/>
        <v>8510</v>
      </c>
      <c r="M46" s="7">
        <f t="shared" si="11"/>
        <v>6030</v>
      </c>
      <c r="N46" s="7">
        <f t="shared" si="11"/>
        <v>6030</v>
      </c>
      <c r="O46" s="7">
        <f t="shared" si="11"/>
        <v>6025</v>
      </c>
      <c r="P46" s="7">
        <f t="shared" si="11"/>
        <v>8550</v>
      </c>
      <c r="Q46" s="9"/>
    </row>
    <row r="47" spans="2:18" ht="75.75" customHeight="1" thickBot="1">
      <c r="B47" s="17">
        <v>0</v>
      </c>
      <c r="C47" s="69"/>
      <c r="D47" s="223"/>
      <c r="E47" s="359"/>
      <c r="F47" s="233"/>
      <c r="G47" s="53" t="s">
        <v>494</v>
      </c>
      <c r="H47" s="64"/>
      <c r="I47" s="7">
        <f>SUM(I39,I42,I46)</f>
        <v>2400.8199999999997</v>
      </c>
      <c r="J47" s="7">
        <f t="shared" ref="J47:P47" si="12">SUM(J39,J42,J46)</f>
        <v>3685.22</v>
      </c>
      <c r="K47" s="7">
        <f t="shared" si="12"/>
        <v>6740.62</v>
      </c>
      <c r="L47" s="7">
        <f t="shared" si="12"/>
        <v>10208.33</v>
      </c>
      <c r="M47" s="7">
        <f t="shared" si="12"/>
        <v>7343.33</v>
      </c>
      <c r="N47" s="7">
        <f t="shared" si="12"/>
        <v>7343.33</v>
      </c>
      <c r="O47" s="7">
        <f t="shared" si="12"/>
        <v>7348</v>
      </c>
      <c r="P47" s="7">
        <f t="shared" si="12"/>
        <v>10148</v>
      </c>
      <c r="Q47" s="9"/>
    </row>
    <row r="48" spans="2:18" ht="48" customHeight="1" thickBot="1">
      <c r="B48" s="17">
        <v>0</v>
      </c>
      <c r="C48" s="238"/>
      <c r="D48" s="531" t="s">
        <v>470</v>
      </c>
      <c r="E48" s="532"/>
      <c r="F48" s="532"/>
      <c r="G48" s="532"/>
      <c r="H48" s="533"/>
      <c r="I48" s="540" t="s">
        <v>471</v>
      </c>
      <c r="J48" s="541"/>
      <c r="K48" s="541"/>
      <c r="L48" s="541"/>
      <c r="M48" s="541"/>
      <c r="N48" s="541"/>
      <c r="O48" s="541"/>
      <c r="P48" s="541"/>
      <c r="Q48" s="542"/>
    </row>
    <row r="49" spans="2:17" ht="41.25" thickBot="1">
      <c r="B49" s="17">
        <v>0</v>
      </c>
      <c r="C49" s="57"/>
      <c r="D49" s="12"/>
      <c r="E49" s="12"/>
      <c r="F49" s="12"/>
      <c r="G49" s="43" t="s">
        <v>501</v>
      </c>
      <c r="H49" s="252"/>
      <c r="I49" s="332"/>
      <c r="J49" s="333"/>
      <c r="K49" s="333"/>
      <c r="L49" s="12"/>
      <c r="M49" s="12"/>
      <c r="N49" s="12"/>
      <c r="O49" s="12"/>
      <c r="P49" s="12"/>
      <c r="Q49" s="13"/>
    </row>
    <row r="50" spans="2:17" ht="84.75" customHeight="1">
      <c r="C50" s="55" t="s">
        <v>184</v>
      </c>
      <c r="D50" s="355" t="s">
        <v>130</v>
      </c>
      <c r="E50" s="371" t="s">
        <v>304</v>
      </c>
      <c r="F50" s="372" t="s">
        <v>305</v>
      </c>
      <c r="G50" s="428" t="s">
        <v>144</v>
      </c>
      <c r="H50" s="66" t="s">
        <v>99</v>
      </c>
      <c r="I50" s="32">
        <v>436.33</v>
      </c>
      <c r="J50" s="32">
        <v>238.65</v>
      </c>
      <c r="K50" s="33">
        <v>93.06</v>
      </c>
      <c r="L50" s="33">
        <v>400</v>
      </c>
      <c r="M50" s="288">
        <v>550</v>
      </c>
      <c r="N50" s="288">
        <v>550</v>
      </c>
      <c r="O50" s="33">
        <v>400</v>
      </c>
      <c r="P50" s="33">
        <v>1200</v>
      </c>
      <c r="Q50" s="46"/>
    </row>
    <row r="51" spans="2:17" ht="81.75" customHeight="1">
      <c r="C51" s="76" t="s">
        <v>184</v>
      </c>
      <c r="D51" s="360" t="s">
        <v>130</v>
      </c>
      <c r="E51" s="379" t="s">
        <v>306</v>
      </c>
      <c r="F51" s="380" t="s">
        <v>307</v>
      </c>
      <c r="G51" s="431" t="s">
        <v>146</v>
      </c>
      <c r="H51" s="163" t="s">
        <v>226</v>
      </c>
      <c r="I51" s="290">
        <v>106.36</v>
      </c>
      <c r="J51" s="290">
        <v>113.67</v>
      </c>
      <c r="K51" s="33">
        <v>137.13</v>
      </c>
      <c r="L51" s="33">
        <v>85</v>
      </c>
      <c r="M51" s="288">
        <v>85</v>
      </c>
      <c r="N51" s="288">
        <v>85</v>
      </c>
      <c r="O51" s="33">
        <v>85</v>
      </c>
      <c r="P51" s="33">
        <v>100</v>
      </c>
      <c r="Q51" s="47"/>
    </row>
    <row r="52" spans="2:17" ht="81">
      <c r="C52" s="253" t="s">
        <v>172</v>
      </c>
      <c r="D52" s="360" t="s">
        <v>130</v>
      </c>
      <c r="E52" s="379" t="s">
        <v>308</v>
      </c>
      <c r="F52" s="380" t="s">
        <v>309</v>
      </c>
      <c r="G52" s="431" t="s">
        <v>496</v>
      </c>
      <c r="H52" s="254" t="s">
        <v>98</v>
      </c>
      <c r="I52" s="290">
        <v>500.08</v>
      </c>
      <c r="J52" s="290">
        <v>0</v>
      </c>
      <c r="K52" s="33">
        <v>0</v>
      </c>
      <c r="L52" s="33">
        <v>500</v>
      </c>
      <c r="M52" s="288">
        <v>2500</v>
      </c>
      <c r="N52" s="288">
        <v>2500</v>
      </c>
      <c r="O52" s="33">
        <v>2500</v>
      </c>
      <c r="P52" s="33">
        <v>2500</v>
      </c>
      <c r="Q52" s="47"/>
    </row>
    <row r="53" spans="2:17" ht="60.75">
      <c r="C53" s="71" t="s">
        <v>450</v>
      </c>
      <c r="D53" s="356" t="s">
        <v>130</v>
      </c>
      <c r="E53" s="379" t="s">
        <v>310</v>
      </c>
      <c r="F53" s="380" t="s">
        <v>311</v>
      </c>
      <c r="G53" s="415" t="s">
        <v>116</v>
      </c>
      <c r="H53" s="62" t="s">
        <v>101</v>
      </c>
      <c r="I53" s="33">
        <v>88.54</v>
      </c>
      <c r="J53" s="33">
        <v>180.39</v>
      </c>
      <c r="K53" s="33">
        <v>397.36</v>
      </c>
      <c r="L53" s="33">
        <v>500</v>
      </c>
      <c r="M53" s="33">
        <v>425</v>
      </c>
      <c r="N53" s="33">
        <v>425</v>
      </c>
      <c r="O53" s="33">
        <v>400</v>
      </c>
      <c r="P53" s="33">
        <v>500</v>
      </c>
      <c r="Q53" s="48"/>
    </row>
    <row r="54" spans="2:17" ht="36">
      <c r="C54" s="73"/>
      <c r="D54" s="356" t="s">
        <v>130</v>
      </c>
      <c r="E54" s="379" t="s">
        <v>310</v>
      </c>
      <c r="F54" s="380" t="s">
        <v>312</v>
      </c>
      <c r="G54" s="415" t="s">
        <v>495</v>
      </c>
      <c r="H54" s="62" t="s">
        <v>101</v>
      </c>
      <c r="I54" s="33">
        <v>0</v>
      </c>
      <c r="J54" s="33">
        <v>0</v>
      </c>
      <c r="K54" s="33">
        <v>0</v>
      </c>
      <c r="L54" s="33">
        <v>600</v>
      </c>
      <c r="M54" s="33">
        <v>350</v>
      </c>
      <c r="N54" s="33">
        <v>350</v>
      </c>
      <c r="O54" s="33">
        <v>375</v>
      </c>
      <c r="P54" s="33">
        <v>600</v>
      </c>
      <c r="Q54" s="48"/>
    </row>
    <row r="55" spans="2:17" ht="97.5">
      <c r="C55" s="22" t="s">
        <v>443</v>
      </c>
      <c r="D55" s="356" t="s">
        <v>130</v>
      </c>
      <c r="E55" s="379" t="s">
        <v>313</v>
      </c>
      <c r="F55" s="380" t="s">
        <v>314</v>
      </c>
      <c r="G55" s="445" t="s">
        <v>145</v>
      </c>
      <c r="H55" s="62" t="s">
        <v>100</v>
      </c>
      <c r="I55" s="33">
        <v>6.64</v>
      </c>
      <c r="J55" s="33">
        <v>28.31</v>
      </c>
      <c r="K55" s="33">
        <v>16.73</v>
      </c>
      <c r="L55" s="33">
        <v>200</v>
      </c>
      <c r="M55" s="288">
        <v>75</v>
      </c>
      <c r="N55" s="288">
        <v>75</v>
      </c>
      <c r="O55" s="33">
        <v>75</v>
      </c>
      <c r="P55" s="33">
        <v>200</v>
      </c>
      <c r="Q55" s="48"/>
    </row>
    <row r="56" spans="2:17" ht="68.25" customHeight="1">
      <c r="C56" s="514" t="s">
        <v>167</v>
      </c>
      <c r="D56" s="356" t="s">
        <v>130</v>
      </c>
      <c r="E56" s="379" t="s">
        <v>315</v>
      </c>
      <c r="F56" s="380" t="s">
        <v>316</v>
      </c>
      <c r="G56" s="415" t="s">
        <v>25</v>
      </c>
      <c r="H56" s="62" t="s">
        <v>102</v>
      </c>
      <c r="I56" s="33">
        <v>201.43</v>
      </c>
      <c r="J56" s="33">
        <v>263.54000000000002</v>
      </c>
      <c r="K56" s="33">
        <v>297.76</v>
      </c>
      <c r="L56" s="33">
        <v>425</v>
      </c>
      <c r="M56" s="33">
        <v>400</v>
      </c>
      <c r="N56" s="33">
        <v>400</v>
      </c>
      <c r="O56" s="33">
        <v>350</v>
      </c>
      <c r="P56" s="33">
        <v>425</v>
      </c>
      <c r="Q56" s="48"/>
    </row>
    <row r="57" spans="2:17" ht="57" customHeight="1">
      <c r="C57" s="515"/>
      <c r="D57" s="356" t="s">
        <v>130</v>
      </c>
      <c r="E57" s="379" t="s">
        <v>315</v>
      </c>
      <c r="F57" s="380" t="s">
        <v>317</v>
      </c>
      <c r="G57" s="415" t="s">
        <v>26</v>
      </c>
      <c r="H57" s="62" t="s">
        <v>102</v>
      </c>
      <c r="I57" s="33">
        <v>56.47</v>
      </c>
      <c r="J57" s="33">
        <v>34.340000000000003</v>
      </c>
      <c r="K57" s="33">
        <v>31.05</v>
      </c>
      <c r="L57" s="33">
        <v>0</v>
      </c>
      <c r="M57" s="33">
        <v>20</v>
      </c>
      <c r="N57" s="33">
        <v>20</v>
      </c>
      <c r="O57" s="33">
        <v>10</v>
      </c>
      <c r="P57" s="33">
        <v>30</v>
      </c>
      <c r="Q57" s="48"/>
    </row>
    <row r="58" spans="2:17" ht="49.5" customHeight="1">
      <c r="C58" s="514" t="s">
        <v>167</v>
      </c>
      <c r="D58" s="356" t="s">
        <v>130</v>
      </c>
      <c r="E58" s="379" t="s">
        <v>315</v>
      </c>
      <c r="F58" s="380" t="s">
        <v>318</v>
      </c>
      <c r="G58" s="415" t="s">
        <v>27</v>
      </c>
      <c r="H58" s="62" t="s">
        <v>102</v>
      </c>
      <c r="I58" s="33">
        <v>95.13</v>
      </c>
      <c r="J58" s="33">
        <v>72.25</v>
      </c>
      <c r="K58" s="33">
        <v>58.19</v>
      </c>
      <c r="L58" s="33">
        <v>100</v>
      </c>
      <c r="M58" s="33">
        <v>75</v>
      </c>
      <c r="N58" s="33">
        <v>75</v>
      </c>
      <c r="O58" s="33">
        <v>75</v>
      </c>
      <c r="P58" s="33">
        <v>100</v>
      </c>
      <c r="Q58" s="48"/>
    </row>
    <row r="59" spans="2:17" ht="33" customHeight="1">
      <c r="C59" s="552"/>
      <c r="D59" s="356" t="s">
        <v>130</v>
      </c>
      <c r="E59" s="379" t="s">
        <v>315</v>
      </c>
      <c r="F59" s="380" t="s">
        <v>319</v>
      </c>
      <c r="G59" s="415" t="s">
        <v>28</v>
      </c>
      <c r="H59" s="62" t="s">
        <v>102</v>
      </c>
      <c r="I59" s="33">
        <v>10.72</v>
      </c>
      <c r="J59" s="33">
        <v>0.02</v>
      </c>
      <c r="K59" s="33">
        <v>0</v>
      </c>
      <c r="L59" s="33">
        <v>1</v>
      </c>
      <c r="M59" s="33">
        <v>1</v>
      </c>
      <c r="N59" s="33">
        <v>1</v>
      </c>
      <c r="O59" s="33">
        <v>1</v>
      </c>
      <c r="P59" s="33">
        <v>1</v>
      </c>
      <c r="Q59" s="48"/>
    </row>
    <row r="60" spans="2:17" ht="52.5" customHeight="1">
      <c r="C60" s="515"/>
      <c r="D60" s="356" t="s">
        <v>130</v>
      </c>
      <c r="E60" s="379" t="s">
        <v>320</v>
      </c>
      <c r="F60" s="380" t="s">
        <v>321</v>
      </c>
      <c r="G60" s="415" t="s">
        <v>250</v>
      </c>
      <c r="H60" s="62" t="s">
        <v>226</v>
      </c>
      <c r="I60" s="33">
        <v>0</v>
      </c>
      <c r="J60" s="33">
        <v>0</v>
      </c>
      <c r="K60" s="33">
        <v>0</v>
      </c>
      <c r="L60" s="33">
        <v>6000</v>
      </c>
      <c r="M60" s="33">
        <v>25</v>
      </c>
      <c r="N60" s="33">
        <v>25</v>
      </c>
      <c r="O60" s="33">
        <v>25</v>
      </c>
      <c r="P60" s="33">
        <v>10000</v>
      </c>
      <c r="Q60" s="49"/>
    </row>
    <row r="61" spans="2:17" s="51" customFormat="1" ht="51.75" thickBot="1">
      <c r="B61" s="17"/>
      <c r="C61" s="61" t="s">
        <v>171</v>
      </c>
      <c r="D61" s="357" t="s">
        <v>130</v>
      </c>
      <c r="E61" s="381" t="s">
        <v>322</v>
      </c>
      <c r="F61" s="382" t="s">
        <v>323</v>
      </c>
      <c r="G61" s="429" t="s">
        <v>38</v>
      </c>
      <c r="H61" s="65" t="s">
        <v>234</v>
      </c>
      <c r="I61" s="34">
        <v>0</v>
      </c>
      <c r="J61" s="34">
        <v>0</v>
      </c>
      <c r="K61" s="34">
        <v>0</v>
      </c>
      <c r="L61" s="34">
        <v>0</v>
      </c>
      <c r="M61" s="337">
        <v>0</v>
      </c>
      <c r="N61" s="337">
        <v>0</v>
      </c>
      <c r="O61" s="34">
        <v>0</v>
      </c>
      <c r="P61" s="34">
        <v>0</v>
      </c>
      <c r="Q61" s="50"/>
    </row>
    <row r="62" spans="2:17" ht="52.5" customHeight="1" thickBot="1">
      <c r="B62" s="17">
        <v>0</v>
      </c>
      <c r="C62" s="52"/>
      <c r="D62" s="223"/>
      <c r="E62" s="12"/>
      <c r="F62" s="12"/>
      <c r="G62" s="413" t="s">
        <v>185</v>
      </c>
      <c r="H62" s="64"/>
      <c r="I62" s="7">
        <f t="shared" ref="I62:J62" si="13">SUM(I50:I61)</f>
        <v>1501.7</v>
      </c>
      <c r="J62" s="7">
        <f t="shared" si="13"/>
        <v>931.17</v>
      </c>
      <c r="K62" s="7">
        <f t="shared" ref="K62:P62" si="14">SUM(K50:K61)</f>
        <v>1031.28</v>
      </c>
      <c r="L62" s="7">
        <f t="shared" si="14"/>
        <v>8811</v>
      </c>
      <c r="M62" s="7">
        <f t="shared" si="14"/>
        <v>4506</v>
      </c>
      <c r="N62" s="7">
        <f t="shared" si="14"/>
        <v>4506</v>
      </c>
      <c r="O62" s="7">
        <f t="shared" si="14"/>
        <v>4296</v>
      </c>
      <c r="P62" s="7">
        <f t="shared" si="14"/>
        <v>15656</v>
      </c>
      <c r="Q62" s="9"/>
    </row>
    <row r="63" spans="2:17" ht="41.25" thickBot="1">
      <c r="B63" s="17">
        <v>0</v>
      </c>
      <c r="C63" s="74"/>
      <c r="D63" s="12"/>
      <c r="E63" s="12"/>
      <c r="F63" s="12"/>
      <c r="G63" s="268" t="s">
        <v>186</v>
      </c>
      <c r="H63" s="251"/>
      <c r="I63" s="334"/>
      <c r="J63" s="335"/>
      <c r="K63" s="335"/>
      <c r="L63" s="11"/>
      <c r="M63" s="11"/>
      <c r="N63" s="11"/>
      <c r="O63" s="11"/>
      <c r="P63" s="11"/>
      <c r="Q63" s="14"/>
    </row>
    <row r="64" spans="2:17" ht="79.5" customHeight="1" thickBot="1">
      <c r="C64" s="76" t="s">
        <v>184</v>
      </c>
      <c r="D64" s="357" t="s">
        <v>130</v>
      </c>
      <c r="E64" s="381" t="s">
        <v>324</v>
      </c>
      <c r="F64" s="382" t="s">
        <v>325</v>
      </c>
      <c r="G64" s="415" t="s">
        <v>272</v>
      </c>
      <c r="H64" s="133" t="s">
        <v>174</v>
      </c>
      <c r="I64" s="28">
        <v>0</v>
      </c>
      <c r="J64" s="28">
        <v>234.16</v>
      </c>
      <c r="K64" s="33">
        <v>0</v>
      </c>
      <c r="L64" s="33">
        <v>400</v>
      </c>
      <c r="M64" s="33">
        <v>400</v>
      </c>
      <c r="N64" s="33">
        <v>400</v>
      </c>
      <c r="O64" s="33">
        <v>400</v>
      </c>
      <c r="P64" s="33">
        <v>400</v>
      </c>
      <c r="Q64" s="48"/>
    </row>
    <row r="65" spans="2:17" ht="58.5" customHeight="1" thickBot="1">
      <c r="B65" s="17">
        <v>0</v>
      </c>
      <c r="C65" s="52"/>
      <c r="D65" s="223"/>
      <c r="E65" s="12"/>
      <c r="F65" s="12"/>
      <c r="G65" s="413" t="s">
        <v>187</v>
      </c>
      <c r="H65" s="64"/>
      <c r="I65" s="7">
        <f>SUM(I64)</f>
        <v>0</v>
      </c>
      <c r="J65" s="7">
        <f t="shared" ref="J65:P65" si="15">SUM(J64)</f>
        <v>234.16</v>
      </c>
      <c r="K65" s="7">
        <f t="shared" si="15"/>
        <v>0</v>
      </c>
      <c r="L65" s="7">
        <f t="shared" si="15"/>
        <v>400</v>
      </c>
      <c r="M65" s="7">
        <f t="shared" si="15"/>
        <v>400</v>
      </c>
      <c r="N65" s="7">
        <f t="shared" si="15"/>
        <v>400</v>
      </c>
      <c r="O65" s="7">
        <f t="shared" si="15"/>
        <v>400</v>
      </c>
      <c r="P65" s="7">
        <f t="shared" si="15"/>
        <v>400</v>
      </c>
      <c r="Q65" s="9"/>
    </row>
    <row r="66" spans="2:17" ht="41.25" thickBot="1">
      <c r="B66" s="17">
        <v>0</v>
      </c>
      <c r="C66" s="74"/>
      <c r="D66" s="12"/>
      <c r="E66" s="12"/>
      <c r="F66" s="12"/>
      <c r="G66" s="268" t="s">
        <v>188</v>
      </c>
      <c r="H66" s="251"/>
      <c r="I66" s="334"/>
      <c r="J66" s="335"/>
      <c r="K66" s="335"/>
      <c r="L66" s="11"/>
      <c r="M66" s="11"/>
      <c r="N66" s="11"/>
      <c r="O66" s="11"/>
      <c r="P66" s="11"/>
      <c r="Q66" s="14"/>
    </row>
    <row r="67" spans="2:17" ht="117">
      <c r="C67" s="76" t="s">
        <v>184</v>
      </c>
      <c r="D67" s="355" t="s">
        <v>130</v>
      </c>
      <c r="E67" s="371" t="s">
        <v>304</v>
      </c>
      <c r="F67" s="372" t="s">
        <v>290</v>
      </c>
      <c r="G67" s="428" t="s">
        <v>41</v>
      </c>
      <c r="H67" s="66" t="s">
        <v>99</v>
      </c>
      <c r="I67" s="320">
        <v>15.71</v>
      </c>
      <c r="J67" s="320">
        <v>25.67</v>
      </c>
      <c r="K67" s="303">
        <v>17.29</v>
      </c>
      <c r="L67" s="33">
        <v>15</v>
      </c>
      <c r="M67" s="288">
        <v>20</v>
      </c>
      <c r="N67" s="288">
        <v>20</v>
      </c>
      <c r="O67" s="33">
        <v>15</v>
      </c>
      <c r="P67" s="33">
        <v>30</v>
      </c>
      <c r="Q67" s="48"/>
    </row>
    <row r="68" spans="2:17" ht="44.25" customHeight="1">
      <c r="C68" s="77" t="s">
        <v>172</v>
      </c>
      <c r="D68" s="356" t="s">
        <v>130</v>
      </c>
      <c r="E68" s="373" t="s">
        <v>308</v>
      </c>
      <c r="F68" s="374" t="s">
        <v>303</v>
      </c>
      <c r="G68" s="415" t="s">
        <v>147</v>
      </c>
      <c r="H68" s="63" t="s">
        <v>98</v>
      </c>
      <c r="I68" s="33">
        <v>133.63</v>
      </c>
      <c r="J68" s="33">
        <v>8.82</v>
      </c>
      <c r="K68" s="33">
        <v>16.22</v>
      </c>
      <c r="L68" s="33">
        <v>10</v>
      </c>
      <c r="M68" s="288">
        <v>430</v>
      </c>
      <c r="N68" s="288">
        <v>430</v>
      </c>
      <c r="O68" s="33">
        <v>25</v>
      </c>
      <c r="P68" s="33">
        <v>50</v>
      </c>
      <c r="Q68" s="48"/>
    </row>
    <row r="69" spans="2:17" ht="40.5" customHeight="1">
      <c r="C69" s="232" t="s">
        <v>450</v>
      </c>
      <c r="D69" s="356" t="s">
        <v>130</v>
      </c>
      <c r="E69" s="373" t="s">
        <v>310</v>
      </c>
      <c r="F69" s="374" t="s">
        <v>292</v>
      </c>
      <c r="G69" s="415" t="s">
        <v>87</v>
      </c>
      <c r="H69" s="62" t="s">
        <v>101</v>
      </c>
      <c r="I69" s="33">
        <v>14.79</v>
      </c>
      <c r="J69" s="33">
        <v>48.3</v>
      </c>
      <c r="K69" s="33">
        <v>62.85</v>
      </c>
      <c r="L69" s="33">
        <v>48</v>
      </c>
      <c r="M69" s="33">
        <v>48</v>
      </c>
      <c r="N69" s="33">
        <v>48</v>
      </c>
      <c r="O69" s="33">
        <v>50</v>
      </c>
      <c r="P69" s="33">
        <v>50</v>
      </c>
      <c r="Q69" s="48"/>
    </row>
    <row r="70" spans="2:17" ht="55.5" customHeight="1" thickBot="1">
      <c r="C70" s="270"/>
      <c r="D70" s="357" t="s">
        <v>130</v>
      </c>
      <c r="E70" s="375" t="s">
        <v>310</v>
      </c>
      <c r="F70" s="376" t="s">
        <v>293</v>
      </c>
      <c r="G70" s="429" t="s">
        <v>256</v>
      </c>
      <c r="H70" s="65" t="s">
        <v>101</v>
      </c>
      <c r="I70" s="34">
        <v>3.17</v>
      </c>
      <c r="J70" s="34">
        <v>2.08</v>
      </c>
      <c r="K70" s="33">
        <v>4.24</v>
      </c>
      <c r="L70" s="33">
        <v>5</v>
      </c>
      <c r="M70" s="33">
        <v>30</v>
      </c>
      <c r="N70" s="33">
        <v>30</v>
      </c>
      <c r="O70" s="33">
        <v>25</v>
      </c>
      <c r="P70" s="33">
        <v>5</v>
      </c>
      <c r="Q70" s="48"/>
    </row>
    <row r="71" spans="2:17" ht="54.75" customHeight="1" thickBot="1">
      <c r="B71" s="17">
        <v>0</v>
      </c>
      <c r="C71" s="52"/>
      <c r="D71" s="223"/>
      <c r="E71" s="12"/>
      <c r="F71" s="12"/>
      <c r="G71" s="413" t="s">
        <v>189</v>
      </c>
      <c r="H71" s="64"/>
      <c r="I71" s="7">
        <f t="shared" ref="I71:J71" si="16">SUM(I67:I70)</f>
        <v>167.29999999999998</v>
      </c>
      <c r="J71" s="7">
        <f t="shared" si="16"/>
        <v>84.86999999999999</v>
      </c>
      <c r="K71" s="7">
        <f t="shared" ref="K71:P71" si="17">SUM(K67:K70)</f>
        <v>100.6</v>
      </c>
      <c r="L71" s="7">
        <f t="shared" si="17"/>
        <v>78</v>
      </c>
      <c r="M71" s="7">
        <f t="shared" si="17"/>
        <v>528</v>
      </c>
      <c r="N71" s="7">
        <f t="shared" si="17"/>
        <v>528</v>
      </c>
      <c r="O71" s="7">
        <f t="shared" si="17"/>
        <v>115</v>
      </c>
      <c r="P71" s="7">
        <f t="shared" si="17"/>
        <v>135</v>
      </c>
      <c r="Q71" s="9"/>
    </row>
    <row r="72" spans="2:17" ht="87" customHeight="1" thickBot="1">
      <c r="B72" s="17">
        <v>0</v>
      </c>
      <c r="C72" s="69"/>
      <c r="D72" s="223"/>
      <c r="E72" s="12"/>
      <c r="F72" s="224"/>
      <c r="G72" s="53" t="s">
        <v>502</v>
      </c>
      <c r="H72" s="64"/>
      <c r="I72" s="7">
        <f>SUM(I62,I65,I71)</f>
        <v>1669</v>
      </c>
      <c r="J72" s="7">
        <f t="shared" ref="J72:P72" si="18">SUM(J62,J65,J71)</f>
        <v>1250.1999999999998</v>
      </c>
      <c r="K72" s="7">
        <f t="shared" si="18"/>
        <v>1131.8799999999999</v>
      </c>
      <c r="L72" s="7">
        <f t="shared" si="18"/>
        <v>9289</v>
      </c>
      <c r="M72" s="7">
        <f t="shared" si="18"/>
        <v>5434</v>
      </c>
      <c r="N72" s="7">
        <f t="shared" si="18"/>
        <v>5434</v>
      </c>
      <c r="O72" s="7">
        <f t="shared" si="18"/>
        <v>4811</v>
      </c>
      <c r="P72" s="7">
        <f t="shared" si="18"/>
        <v>16191</v>
      </c>
      <c r="Q72" s="9"/>
    </row>
    <row r="73" spans="2:17" ht="57.75" customHeight="1" thickBot="1">
      <c r="B73" s="17">
        <v>0</v>
      </c>
      <c r="C73" s="238"/>
      <c r="D73" s="476" t="s">
        <v>472</v>
      </c>
      <c r="E73" s="477"/>
      <c r="F73" s="477"/>
      <c r="G73" s="477"/>
      <c r="H73" s="478"/>
      <c r="I73" s="540" t="s">
        <v>238</v>
      </c>
      <c r="J73" s="541"/>
      <c r="K73" s="541"/>
      <c r="L73" s="541"/>
      <c r="M73" s="541"/>
      <c r="N73" s="541"/>
      <c r="O73" s="541"/>
      <c r="P73" s="541"/>
      <c r="Q73" s="542"/>
    </row>
    <row r="74" spans="2:17" ht="52.5" customHeight="1" thickBot="1">
      <c r="B74" s="17">
        <v>0</v>
      </c>
      <c r="C74" s="57"/>
      <c r="D74" s="304"/>
      <c r="E74" s="12"/>
      <c r="F74" s="12"/>
      <c r="G74" s="43" t="s">
        <v>190</v>
      </c>
      <c r="H74" s="252"/>
      <c r="I74" s="332"/>
      <c r="J74" s="333"/>
      <c r="K74" s="333"/>
      <c r="L74" s="12"/>
      <c r="M74" s="12"/>
      <c r="N74" s="12"/>
      <c r="O74" s="12"/>
      <c r="P74" s="12"/>
      <c r="Q74" s="13"/>
    </row>
    <row r="75" spans="2:17" ht="54.75" customHeight="1">
      <c r="C75" s="159" t="s">
        <v>441</v>
      </c>
      <c r="D75" s="355" t="s">
        <v>130</v>
      </c>
      <c r="E75" s="371" t="s">
        <v>326</v>
      </c>
      <c r="F75" s="372" t="s">
        <v>327</v>
      </c>
      <c r="G75" s="428" t="s">
        <v>36</v>
      </c>
      <c r="H75" s="66" t="s">
        <v>234</v>
      </c>
      <c r="I75" s="32">
        <v>11.98</v>
      </c>
      <c r="J75" s="32">
        <v>12.61</v>
      </c>
      <c r="K75" s="33">
        <v>15.94</v>
      </c>
      <c r="L75" s="33">
        <v>25</v>
      </c>
      <c r="M75" s="288">
        <v>25</v>
      </c>
      <c r="N75" s="288">
        <v>25</v>
      </c>
      <c r="O75" s="33">
        <v>25</v>
      </c>
      <c r="P75" s="33">
        <v>25</v>
      </c>
      <c r="Q75" s="2"/>
    </row>
    <row r="76" spans="2:17" ht="51">
      <c r="C76" s="22" t="s">
        <v>232</v>
      </c>
      <c r="D76" s="356" t="s">
        <v>130</v>
      </c>
      <c r="E76" s="373" t="s">
        <v>328</v>
      </c>
      <c r="F76" s="374" t="s">
        <v>329</v>
      </c>
      <c r="G76" s="415" t="s">
        <v>37</v>
      </c>
      <c r="H76" s="62" t="s">
        <v>234</v>
      </c>
      <c r="I76" s="33">
        <v>1.74</v>
      </c>
      <c r="J76" s="33">
        <v>1.94</v>
      </c>
      <c r="K76" s="33">
        <v>6.03</v>
      </c>
      <c r="L76" s="33">
        <v>8</v>
      </c>
      <c r="M76" s="288">
        <v>10</v>
      </c>
      <c r="N76" s="288">
        <v>10</v>
      </c>
      <c r="O76" s="33">
        <v>10</v>
      </c>
      <c r="P76" s="33">
        <v>10</v>
      </c>
      <c r="Q76" s="2"/>
    </row>
    <row r="77" spans="2:17" ht="20.25">
      <c r="C77" s="72"/>
      <c r="D77" s="356" t="s">
        <v>130</v>
      </c>
      <c r="E77" s="373" t="s">
        <v>328</v>
      </c>
      <c r="F77" s="374" t="s">
        <v>330</v>
      </c>
      <c r="G77" s="415" t="s">
        <v>119</v>
      </c>
      <c r="H77" s="62" t="s">
        <v>234</v>
      </c>
      <c r="I77" s="33">
        <v>71.069999999999993</v>
      </c>
      <c r="J77" s="33">
        <v>20.02</v>
      </c>
      <c r="K77" s="33">
        <v>20.190000000000001</v>
      </c>
      <c r="L77" s="33">
        <v>75</v>
      </c>
      <c r="M77" s="288">
        <v>50</v>
      </c>
      <c r="N77" s="288">
        <v>50</v>
      </c>
      <c r="O77" s="33">
        <v>50</v>
      </c>
      <c r="P77" s="33">
        <v>50</v>
      </c>
      <c r="Q77" s="2"/>
    </row>
    <row r="78" spans="2:17" ht="51">
      <c r="C78" s="22" t="s">
        <v>232</v>
      </c>
      <c r="D78" s="356" t="s">
        <v>130</v>
      </c>
      <c r="E78" s="373" t="s">
        <v>331</v>
      </c>
      <c r="F78" s="374" t="s">
        <v>332</v>
      </c>
      <c r="G78" s="415" t="s">
        <v>148</v>
      </c>
      <c r="H78" s="62" t="s">
        <v>233</v>
      </c>
      <c r="I78" s="33">
        <v>11.07</v>
      </c>
      <c r="J78" s="33">
        <v>4.4800000000000004</v>
      </c>
      <c r="K78" s="33">
        <v>171.03</v>
      </c>
      <c r="L78" s="33">
        <v>20</v>
      </c>
      <c r="M78" s="288">
        <v>10</v>
      </c>
      <c r="N78" s="288">
        <v>10</v>
      </c>
      <c r="O78" s="33">
        <v>10</v>
      </c>
      <c r="P78" s="33">
        <v>15</v>
      </c>
      <c r="Q78" s="2"/>
    </row>
    <row r="79" spans="2:17" ht="34.5" customHeight="1">
      <c r="C79" s="21" t="s">
        <v>444</v>
      </c>
      <c r="D79" s="356" t="s">
        <v>130</v>
      </c>
      <c r="E79" s="373" t="s">
        <v>333</v>
      </c>
      <c r="F79" s="374" t="s">
        <v>334</v>
      </c>
      <c r="G79" s="415" t="s">
        <v>35</v>
      </c>
      <c r="H79" s="62" t="s">
        <v>234</v>
      </c>
      <c r="I79" s="33">
        <v>0.21</v>
      </c>
      <c r="J79" s="33">
        <v>2.54</v>
      </c>
      <c r="K79" s="33">
        <v>5.37</v>
      </c>
      <c r="L79" s="33">
        <v>5</v>
      </c>
      <c r="M79" s="288">
        <v>2</v>
      </c>
      <c r="N79" s="288">
        <v>2</v>
      </c>
      <c r="O79" s="33">
        <v>2</v>
      </c>
      <c r="P79" s="33">
        <v>5</v>
      </c>
      <c r="Q79" s="2"/>
    </row>
    <row r="80" spans="2:17" ht="109.5" customHeight="1">
      <c r="C80" s="78" t="s">
        <v>173</v>
      </c>
      <c r="D80" s="356" t="s">
        <v>130</v>
      </c>
      <c r="E80" s="373" t="s">
        <v>335</v>
      </c>
      <c r="F80" s="374" t="s">
        <v>336</v>
      </c>
      <c r="G80" s="430" t="s">
        <v>39</v>
      </c>
      <c r="H80" s="62" t="s">
        <v>234</v>
      </c>
      <c r="I80" s="295">
        <v>13.16</v>
      </c>
      <c r="J80" s="295">
        <v>5.25</v>
      </c>
      <c r="K80" s="33">
        <v>0</v>
      </c>
      <c r="L80" s="33">
        <v>40</v>
      </c>
      <c r="M80" s="288">
        <v>10</v>
      </c>
      <c r="N80" s="288">
        <v>10</v>
      </c>
      <c r="O80" s="33">
        <v>20</v>
      </c>
      <c r="P80" s="33">
        <v>40</v>
      </c>
      <c r="Q80" s="41"/>
    </row>
    <row r="81" spans="2:17" ht="31.5" customHeight="1">
      <c r="C81" s="79"/>
      <c r="D81" s="356" t="s">
        <v>130</v>
      </c>
      <c r="E81" s="373" t="s">
        <v>337</v>
      </c>
      <c r="F81" s="374" t="s">
        <v>338</v>
      </c>
      <c r="G81" s="415" t="s">
        <v>120</v>
      </c>
      <c r="H81" s="62" t="s">
        <v>234</v>
      </c>
      <c r="I81" s="33">
        <v>92.42</v>
      </c>
      <c r="J81" s="33">
        <v>77</v>
      </c>
      <c r="K81" s="33">
        <v>112.77</v>
      </c>
      <c r="L81" s="33">
        <v>200</v>
      </c>
      <c r="M81" s="288">
        <v>75</v>
      </c>
      <c r="N81" s="288">
        <v>75</v>
      </c>
      <c r="O81" s="33">
        <v>75</v>
      </c>
      <c r="P81" s="33">
        <v>200</v>
      </c>
      <c r="Q81" s="2"/>
    </row>
    <row r="82" spans="2:17" ht="36.75" customHeight="1">
      <c r="C82" s="80"/>
      <c r="D82" s="356" t="s">
        <v>130</v>
      </c>
      <c r="E82" s="373" t="s">
        <v>335</v>
      </c>
      <c r="F82" s="374" t="s">
        <v>339</v>
      </c>
      <c r="G82" s="415" t="s">
        <v>113</v>
      </c>
      <c r="H82" s="62" t="s">
        <v>234</v>
      </c>
      <c r="I82" s="33">
        <v>0</v>
      </c>
      <c r="J82" s="33">
        <v>44.69</v>
      </c>
      <c r="K82" s="33">
        <v>16.11</v>
      </c>
      <c r="L82" s="33">
        <v>20</v>
      </c>
      <c r="M82" s="288">
        <v>25</v>
      </c>
      <c r="N82" s="288">
        <v>25</v>
      </c>
      <c r="O82" s="33">
        <v>10</v>
      </c>
      <c r="P82" s="33">
        <v>15</v>
      </c>
      <c r="Q82" s="2"/>
    </row>
    <row r="83" spans="2:17" ht="65.25">
      <c r="C83" s="365" t="s">
        <v>440</v>
      </c>
      <c r="D83" s="356" t="s">
        <v>130</v>
      </c>
      <c r="E83" s="373" t="s">
        <v>340</v>
      </c>
      <c r="F83" s="374" t="s">
        <v>341</v>
      </c>
      <c r="G83" s="431" t="s">
        <v>231</v>
      </c>
      <c r="H83" s="163" t="s">
        <v>101</v>
      </c>
      <c r="I83" s="290">
        <v>0.25</v>
      </c>
      <c r="J83" s="290">
        <v>0</v>
      </c>
      <c r="K83" s="33">
        <v>0</v>
      </c>
      <c r="L83" s="33">
        <v>0.01</v>
      </c>
      <c r="M83" s="33">
        <v>0.01</v>
      </c>
      <c r="N83" s="33">
        <v>0.01</v>
      </c>
      <c r="O83" s="33">
        <v>0.01</v>
      </c>
      <c r="P83" s="33">
        <v>0.01</v>
      </c>
      <c r="Q83" s="40"/>
    </row>
    <row r="84" spans="2:17" ht="41.25" customHeight="1">
      <c r="C84" s="21" t="s">
        <v>444</v>
      </c>
      <c r="D84" s="356" t="s">
        <v>130</v>
      </c>
      <c r="E84" s="373" t="s">
        <v>340</v>
      </c>
      <c r="F84" s="374" t="s">
        <v>342</v>
      </c>
      <c r="G84" s="445" t="s">
        <v>218</v>
      </c>
      <c r="H84" s="62" t="s">
        <v>101</v>
      </c>
      <c r="I84" s="33">
        <v>0.02</v>
      </c>
      <c r="J84" s="33">
        <v>0</v>
      </c>
      <c r="K84" s="33">
        <v>0</v>
      </c>
      <c r="L84" s="33">
        <v>0.01</v>
      </c>
      <c r="M84" s="33">
        <v>0.01</v>
      </c>
      <c r="N84" s="33">
        <v>0.01</v>
      </c>
      <c r="O84" s="33">
        <v>0.01</v>
      </c>
      <c r="P84" s="33">
        <v>0.01</v>
      </c>
      <c r="Q84" s="2"/>
    </row>
    <row r="85" spans="2:17" ht="40.5">
      <c r="C85" s="162" t="s">
        <v>191</v>
      </c>
      <c r="D85" s="356" t="s">
        <v>130</v>
      </c>
      <c r="E85" s="373" t="s">
        <v>343</v>
      </c>
      <c r="F85" s="374" t="s">
        <v>344</v>
      </c>
      <c r="G85" s="431" t="s">
        <v>114</v>
      </c>
      <c r="H85" s="163" t="s">
        <v>103</v>
      </c>
      <c r="I85" s="290">
        <v>8970.7999999999993</v>
      </c>
      <c r="J85" s="290">
        <v>7547.96</v>
      </c>
      <c r="K85" s="33">
        <v>8147.69</v>
      </c>
      <c r="L85" s="33">
        <v>15000</v>
      </c>
      <c r="M85" s="289">
        <v>12000</v>
      </c>
      <c r="N85" s="289">
        <v>12000</v>
      </c>
      <c r="O85" s="33">
        <v>12500</v>
      </c>
      <c r="P85" s="33">
        <v>15000</v>
      </c>
      <c r="Q85" s="40"/>
    </row>
    <row r="86" spans="2:17" ht="41.25" thickBot="1">
      <c r="C86" s="75"/>
      <c r="D86" s="357" t="s">
        <v>130</v>
      </c>
      <c r="E86" s="375" t="s">
        <v>343</v>
      </c>
      <c r="F86" s="376" t="s">
        <v>345</v>
      </c>
      <c r="G86" s="446" t="s">
        <v>273</v>
      </c>
      <c r="H86" s="62" t="s">
        <v>103</v>
      </c>
      <c r="I86" s="33">
        <v>0</v>
      </c>
      <c r="J86" s="33">
        <v>158.85</v>
      </c>
      <c r="K86" s="33">
        <v>1021.96</v>
      </c>
      <c r="L86" s="33">
        <v>25</v>
      </c>
      <c r="M86" s="289">
        <v>300</v>
      </c>
      <c r="N86" s="289">
        <v>300</v>
      </c>
      <c r="O86" s="33">
        <v>50</v>
      </c>
      <c r="P86" s="33">
        <v>100</v>
      </c>
      <c r="Q86" s="2"/>
    </row>
    <row r="87" spans="2:17" ht="24.95" customHeight="1" thickBot="1">
      <c r="B87" s="17">
        <v>0</v>
      </c>
      <c r="C87" s="52"/>
      <c r="D87" s="234"/>
      <c r="E87" s="235"/>
      <c r="F87" s="235"/>
      <c r="G87" s="440" t="s">
        <v>510</v>
      </c>
      <c r="H87" s="64"/>
      <c r="I87" s="7">
        <f t="shared" ref="I87:P87" si="19">SUM(I75:I86)</f>
        <v>9172.7199999999993</v>
      </c>
      <c r="J87" s="7">
        <f t="shared" si="19"/>
        <v>7875.34</v>
      </c>
      <c r="K87" s="7">
        <f t="shared" si="19"/>
        <v>9517.09</v>
      </c>
      <c r="L87" s="7">
        <f t="shared" si="19"/>
        <v>15418.02</v>
      </c>
      <c r="M87" s="7">
        <f t="shared" si="19"/>
        <v>12507.02</v>
      </c>
      <c r="N87" s="7">
        <f t="shared" si="19"/>
        <v>12507.02</v>
      </c>
      <c r="O87" s="7">
        <f t="shared" si="19"/>
        <v>12752.02</v>
      </c>
      <c r="P87" s="7">
        <f t="shared" si="19"/>
        <v>15460.02</v>
      </c>
      <c r="Q87" s="9"/>
    </row>
    <row r="88" spans="2:17" ht="41.25" thickBot="1">
      <c r="B88" s="17">
        <v>0</v>
      </c>
      <c r="C88" s="74"/>
      <c r="D88" s="235"/>
      <c r="E88" s="235"/>
      <c r="F88" s="235"/>
      <c r="G88" s="43" t="s">
        <v>192</v>
      </c>
      <c r="H88" s="251"/>
      <c r="I88" s="334"/>
      <c r="J88" s="335"/>
      <c r="K88" s="335"/>
      <c r="L88" s="11"/>
      <c r="M88" s="11"/>
      <c r="N88" s="11"/>
      <c r="O88" s="11"/>
      <c r="P88" s="11"/>
      <c r="Q88" s="14"/>
    </row>
    <row r="89" spans="2:17" ht="66.75" customHeight="1">
      <c r="C89" s="345" t="s">
        <v>448</v>
      </c>
      <c r="D89" s="355" t="s">
        <v>130</v>
      </c>
      <c r="E89" s="371" t="s">
        <v>346</v>
      </c>
      <c r="F89" s="372" t="s">
        <v>347</v>
      </c>
      <c r="G89" s="428" t="s">
        <v>117</v>
      </c>
      <c r="H89" s="62" t="s">
        <v>234</v>
      </c>
      <c r="I89" s="320">
        <v>0</v>
      </c>
      <c r="J89" s="320">
        <v>2.33</v>
      </c>
      <c r="K89" s="303">
        <v>14.68</v>
      </c>
      <c r="L89" s="33">
        <v>50</v>
      </c>
      <c r="M89" s="288">
        <v>50</v>
      </c>
      <c r="N89" s="288">
        <v>50</v>
      </c>
      <c r="O89" s="33">
        <v>50</v>
      </c>
      <c r="P89" s="33">
        <v>50</v>
      </c>
      <c r="Q89" s="2"/>
    </row>
    <row r="90" spans="2:17" ht="21.75" customHeight="1">
      <c r="C90" s="80"/>
      <c r="D90" s="356" t="s">
        <v>130</v>
      </c>
      <c r="E90" s="379" t="s">
        <v>346</v>
      </c>
      <c r="F90" s="380" t="s">
        <v>348</v>
      </c>
      <c r="G90" s="415" t="s">
        <v>118</v>
      </c>
      <c r="H90" s="62" t="s">
        <v>234</v>
      </c>
      <c r="I90" s="303">
        <v>0</v>
      </c>
      <c r="J90" s="303">
        <v>0</v>
      </c>
      <c r="K90" s="303">
        <v>0</v>
      </c>
      <c r="L90" s="33">
        <v>900</v>
      </c>
      <c r="M90" s="288">
        <v>900</v>
      </c>
      <c r="N90" s="288">
        <v>900</v>
      </c>
      <c r="O90" s="33">
        <v>900</v>
      </c>
      <c r="P90" s="33">
        <v>900</v>
      </c>
      <c r="Q90" s="2"/>
    </row>
    <row r="91" spans="2:17" ht="117">
      <c r="C91" s="78" t="s">
        <v>173</v>
      </c>
      <c r="D91" s="356" t="s">
        <v>130</v>
      </c>
      <c r="E91" s="379" t="s">
        <v>349</v>
      </c>
      <c r="F91" s="380" t="s">
        <v>350</v>
      </c>
      <c r="G91" s="430" t="s">
        <v>59</v>
      </c>
      <c r="H91" s="164" t="s">
        <v>233</v>
      </c>
      <c r="I91" s="295">
        <v>103.99</v>
      </c>
      <c r="J91" s="295">
        <v>29.65</v>
      </c>
      <c r="K91" s="33">
        <v>31.7</v>
      </c>
      <c r="L91" s="33">
        <v>50</v>
      </c>
      <c r="M91" s="288">
        <v>50</v>
      </c>
      <c r="N91" s="288">
        <v>50</v>
      </c>
      <c r="O91" s="33">
        <v>50</v>
      </c>
      <c r="P91" s="33">
        <v>50</v>
      </c>
      <c r="Q91" s="41"/>
    </row>
    <row r="92" spans="2:17" ht="28.5" customHeight="1">
      <c r="C92" s="534" t="s">
        <v>191</v>
      </c>
      <c r="D92" s="356" t="s">
        <v>130</v>
      </c>
      <c r="E92" s="379" t="s">
        <v>343</v>
      </c>
      <c r="F92" s="380" t="s">
        <v>351</v>
      </c>
      <c r="G92" s="415" t="s">
        <v>149</v>
      </c>
      <c r="H92" s="62" t="s">
        <v>103</v>
      </c>
      <c r="I92" s="33">
        <v>0</v>
      </c>
      <c r="J92" s="33">
        <v>0</v>
      </c>
      <c r="K92" s="33">
        <v>63.9</v>
      </c>
      <c r="L92" s="33">
        <v>50</v>
      </c>
      <c r="M92" s="289">
        <v>50</v>
      </c>
      <c r="N92" s="289">
        <v>50</v>
      </c>
      <c r="O92" s="33">
        <v>50</v>
      </c>
      <c r="P92" s="33">
        <v>50</v>
      </c>
      <c r="Q92" s="2"/>
    </row>
    <row r="93" spans="2:17" ht="22.5" customHeight="1" thickBot="1">
      <c r="C93" s="551"/>
      <c r="D93" s="357" t="s">
        <v>130</v>
      </c>
      <c r="E93" s="381" t="s">
        <v>343</v>
      </c>
      <c r="F93" s="382" t="s">
        <v>352</v>
      </c>
      <c r="G93" s="447" t="s">
        <v>111</v>
      </c>
      <c r="H93" s="173" t="s">
        <v>103</v>
      </c>
      <c r="I93" s="322">
        <v>0</v>
      </c>
      <c r="J93" s="322">
        <v>0.69</v>
      </c>
      <c r="K93" s="303">
        <v>0</v>
      </c>
      <c r="L93" s="33">
        <v>1</v>
      </c>
      <c r="M93" s="289">
        <v>1</v>
      </c>
      <c r="N93" s="289">
        <v>1</v>
      </c>
      <c r="O93" s="33">
        <v>1</v>
      </c>
      <c r="P93" s="33">
        <v>1</v>
      </c>
      <c r="Q93" s="40"/>
    </row>
    <row r="94" spans="2:17" ht="47.25" customHeight="1" thickBot="1">
      <c r="B94" s="17">
        <v>0</v>
      </c>
      <c r="C94" s="52"/>
      <c r="D94" s="234"/>
      <c r="E94" s="235"/>
      <c r="F94" s="235"/>
      <c r="G94" s="440" t="s">
        <v>511</v>
      </c>
      <c r="H94" s="64"/>
      <c r="I94" s="7">
        <f>SUM(I89:I93)</f>
        <v>103.99</v>
      </c>
      <c r="J94" s="7">
        <f t="shared" ref="J94:P94" si="20">SUM(J89:J93)</f>
        <v>32.669999999999995</v>
      </c>
      <c r="K94" s="7">
        <f t="shared" si="20"/>
        <v>110.28</v>
      </c>
      <c r="L94" s="7">
        <f t="shared" si="20"/>
        <v>1051</v>
      </c>
      <c r="M94" s="7">
        <f t="shared" si="20"/>
        <v>1051</v>
      </c>
      <c r="N94" s="7">
        <f t="shared" si="20"/>
        <v>1051</v>
      </c>
      <c r="O94" s="7">
        <f t="shared" si="20"/>
        <v>1051</v>
      </c>
      <c r="P94" s="7">
        <f t="shared" si="20"/>
        <v>1051</v>
      </c>
      <c r="Q94" s="9"/>
    </row>
    <row r="95" spans="2:17" ht="41.25" thickBot="1">
      <c r="B95" s="17">
        <v>0</v>
      </c>
      <c r="C95" s="74"/>
      <c r="D95" s="235"/>
      <c r="E95" s="235"/>
      <c r="F95" s="235"/>
      <c r="G95" s="43" t="s">
        <v>193</v>
      </c>
      <c r="H95" s="251"/>
      <c r="I95" s="334"/>
      <c r="J95" s="335"/>
      <c r="K95" s="335"/>
      <c r="L95" s="11"/>
      <c r="M95" s="11"/>
      <c r="N95" s="11"/>
      <c r="O95" s="11"/>
      <c r="P95" s="11"/>
      <c r="Q95" s="14"/>
    </row>
    <row r="96" spans="2:17" ht="51.75" thickBot="1">
      <c r="C96" s="22" t="s">
        <v>194</v>
      </c>
      <c r="D96" s="358" t="s">
        <v>130</v>
      </c>
      <c r="E96" s="377" t="s">
        <v>353</v>
      </c>
      <c r="F96" s="378" t="s">
        <v>290</v>
      </c>
      <c r="G96" s="443" t="s">
        <v>40</v>
      </c>
      <c r="H96" s="62" t="s">
        <v>234</v>
      </c>
      <c r="I96" s="28">
        <v>10.28</v>
      </c>
      <c r="J96" s="28">
        <v>13.21</v>
      </c>
      <c r="K96" s="33">
        <v>18.25</v>
      </c>
      <c r="L96" s="33">
        <v>25</v>
      </c>
      <c r="M96" s="288">
        <v>25</v>
      </c>
      <c r="N96" s="288">
        <v>25</v>
      </c>
      <c r="O96" s="33">
        <v>25</v>
      </c>
      <c r="P96" s="33">
        <v>25</v>
      </c>
      <c r="Q96" s="41"/>
    </row>
    <row r="97" spans="2:17" ht="41.25" thickBot="1">
      <c r="B97" s="17">
        <v>0</v>
      </c>
      <c r="C97" s="52"/>
      <c r="D97" s="223"/>
      <c r="E97" s="12"/>
      <c r="F97" s="12"/>
      <c r="G97" s="413" t="s">
        <v>195</v>
      </c>
      <c r="H97" s="64"/>
      <c r="I97" s="7">
        <f>SUM(I96)</f>
        <v>10.28</v>
      </c>
      <c r="J97" s="7">
        <f t="shared" ref="J97:P97" si="21">SUM(J96)</f>
        <v>13.21</v>
      </c>
      <c r="K97" s="7">
        <f t="shared" si="21"/>
        <v>18.25</v>
      </c>
      <c r="L97" s="7">
        <f t="shared" si="21"/>
        <v>25</v>
      </c>
      <c r="M97" s="7">
        <f t="shared" si="21"/>
        <v>25</v>
      </c>
      <c r="N97" s="7">
        <f t="shared" si="21"/>
        <v>25</v>
      </c>
      <c r="O97" s="7">
        <f t="shared" si="21"/>
        <v>25</v>
      </c>
      <c r="P97" s="7">
        <f t="shared" si="21"/>
        <v>25</v>
      </c>
      <c r="Q97" s="9"/>
    </row>
    <row r="98" spans="2:17" ht="57" thickBot="1">
      <c r="B98" s="17">
        <v>0</v>
      </c>
      <c r="C98" s="69"/>
      <c r="D98" s="223"/>
      <c r="E98" s="12"/>
      <c r="F98" s="224"/>
      <c r="G98" s="53" t="s">
        <v>503</v>
      </c>
      <c r="H98" s="64"/>
      <c r="I98" s="7">
        <f>SUM(I87,I94,I97)</f>
        <v>9286.99</v>
      </c>
      <c r="J98" s="7">
        <f t="shared" ref="J98:P98" si="22">SUM(J87,J94,J97)</f>
        <v>7921.22</v>
      </c>
      <c r="K98" s="7">
        <f t="shared" si="22"/>
        <v>9645.6200000000008</v>
      </c>
      <c r="L98" s="7">
        <f t="shared" si="22"/>
        <v>16494.02</v>
      </c>
      <c r="M98" s="7">
        <f t="shared" si="22"/>
        <v>13583.02</v>
      </c>
      <c r="N98" s="7">
        <f t="shared" si="22"/>
        <v>13583.02</v>
      </c>
      <c r="O98" s="7">
        <f t="shared" si="22"/>
        <v>13828.02</v>
      </c>
      <c r="P98" s="7">
        <f t="shared" si="22"/>
        <v>16536.02</v>
      </c>
      <c r="Q98" s="9"/>
    </row>
    <row r="99" spans="2:17" ht="48" customHeight="1" thickBot="1">
      <c r="B99" s="17">
        <v>0</v>
      </c>
      <c r="C99" s="238"/>
      <c r="D99" s="476" t="s">
        <v>499</v>
      </c>
      <c r="E99" s="477"/>
      <c r="F99" s="477"/>
      <c r="G99" s="477"/>
      <c r="H99" s="478"/>
      <c r="I99" s="540" t="s">
        <v>239</v>
      </c>
      <c r="J99" s="541"/>
      <c r="K99" s="541"/>
      <c r="L99" s="541"/>
      <c r="M99" s="541"/>
      <c r="N99" s="541"/>
      <c r="O99" s="541"/>
      <c r="P99" s="541"/>
      <c r="Q99" s="542"/>
    </row>
    <row r="100" spans="2:17" ht="61.5" thickBot="1">
      <c r="B100" s="17">
        <v>0</v>
      </c>
      <c r="C100" s="57"/>
      <c r="D100" s="12"/>
      <c r="E100" s="12"/>
      <c r="F100" s="12"/>
      <c r="G100" s="43" t="s">
        <v>504</v>
      </c>
      <c r="H100" s="252"/>
      <c r="I100" s="332"/>
      <c r="J100" s="333"/>
      <c r="K100" s="333"/>
      <c r="L100" s="12"/>
      <c r="M100" s="12"/>
      <c r="N100" s="12"/>
      <c r="O100" s="12"/>
      <c r="P100" s="12"/>
      <c r="Q100" s="13"/>
    </row>
    <row r="101" spans="2:17" ht="32.25">
      <c r="C101" s="82" t="s">
        <v>150</v>
      </c>
      <c r="D101" s="355" t="s">
        <v>130</v>
      </c>
      <c r="E101" s="371" t="s">
        <v>354</v>
      </c>
      <c r="F101" s="372" t="s">
        <v>355</v>
      </c>
      <c r="G101" s="428" t="s">
        <v>31</v>
      </c>
      <c r="H101" s="66" t="s">
        <v>228</v>
      </c>
      <c r="I101" s="32">
        <v>1.5</v>
      </c>
      <c r="J101" s="32">
        <v>1.1399999999999999</v>
      </c>
      <c r="K101" s="33">
        <v>0.87</v>
      </c>
      <c r="L101" s="33">
        <v>1.3</v>
      </c>
      <c r="M101" s="288">
        <v>1.3</v>
      </c>
      <c r="N101" s="288">
        <v>1.3</v>
      </c>
      <c r="O101" s="33">
        <v>1.3</v>
      </c>
      <c r="P101" s="33">
        <v>1.3</v>
      </c>
      <c r="Q101" s="2"/>
    </row>
    <row r="102" spans="2:17" ht="24">
      <c r="C102" s="79"/>
      <c r="D102" s="356" t="s">
        <v>130</v>
      </c>
      <c r="E102" s="379" t="s">
        <v>354</v>
      </c>
      <c r="F102" s="380" t="s">
        <v>356</v>
      </c>
      <c r="G102" s="415" t="s">
        <v>32</v>
      </c>
      <c r="H102" s="62" t="s">
        <v>228</v>
      </c>
      <c r="I102" s="33">
        <v>0</v>
      </c>
      <c r="J102" s="33">
        <v>0</v>
      </c>
      <c r="K102" s="33">
        <v>0.16</v>
      </c>
      <c r="L102" s="33">
        <v>0.75</v>
      </c>
      <c r="M102" s="288">
        <v>0.75</v>
      </c>
      <c r="N102" s="288">
        <v>0.75</v>
      </c>
      <c r="O102" s="33">
        <v>0.75</v>
      </c>
      <c r="P102" s="33">
        <v>0.75</v>
      </c>
      <c r="Q102" s="2"/>
    </row>
    <row r="103" spans="2:17" ht="24">
      <c r="C103" s="80"/>
      <c r="D103" s="356" t="s">
        <v>130</v>
      </c>
      <c r="E103" s="379" t="s">
        <v>354</v>
      </c>
      <c r="F103" s="380" t="s">
        <v>357</v>
      </c>
      <c r="G103" s="415" t="s">
        <v>33</v>
      </c>
      <c r="H103" s="62" t="s">
        <v>228</v>
      </c>
      <c r="I103" s="33">
        <v>0.79</v>
      </c>
      <c r="J103" s="33">
        <v>0.68</v>
      </c>
      <c r="K103" s="33">
        <v>0.71</v>
      </c>
      <c r="L103" s="33">
        <v>1.1000000000000001</v>
      </c>
      <c r="M103" s="288">
        <v>1.1000000000000001</v>
      </c>
      <c r="N103" s="288">
        <v>1.1000000000000001</v>
      </c>
      <c r="O103" s="33">
        <v>1.1000000000000001</v>
      </c>
      <c r="P103" s="33">
        <v>1.1000000000000001</v>
      </c>
      <c r="Q103" s="2"/>
    </row>
    <row r="104" spans="2:17" ht="65.25">
      <c r="C104" s="21" t="s">
        <v>451</v>
      </c>
      <c r="D104" s="356" t="s">
        <v>130</v>
      </c>
      <c r="E104" s="379" t="s">
        <v>358</v>
      </c>
      <c r="F104" s="380" t="s">
        <v>332</v>
      </c>
      <c r="G104" s="415" t="s">
        <v>34</v>
      </c>
      <c r="H104" s="62" t="s">
        <v>228</v>
      </c>
      <c r="I104" s="33">
        <v>0.94</v>
      </c>
      <c r="J104" s="33">
        <v>1</v>
      </c>
      <c r="K104" s="33">
        <v>0.72</v>
      </c>
      <c r="L104" s="33">
        <v>1.1000000000000001</v>
      </c>
      <c r="M104" s="288">
        <v>1.1000000000000001</v>
      </c>
      <c r="N104" s="288">
        <v>1.1000000000000001</v>
      </c>
      <c r="O104" s="33">
        <v>1.1000000000000001</v>
      </c>
      <c r="P104" s="33">
        <v>1.1000000000000001</v>
      </c>
      <c r="Q104" s="2"/>
    </row>
    <row r="105" spans="2:17" ht="33.75" thickBot="1">
      <c r="C105" s="23" t="s">
        <v>452</v>
      </c>
      <c r="D105" s="357" t="s">
        <v>130</v>
      </c>
      <c r="E105" s="381" t="s">
        <v>359</v>
      </c>
      <c r="F105" s="382" t="s">
        <v>334</v>
      </c>
      <c r="G105" s="429" t="s">
        <v>151</v>
      </c>
      <c r="H105" s="65" t="s">
        <v>234</v>
      </c>
      <c r="I105" s="34">
        <v>24.54</v>
      </c>
      <c r="J105" s="34">
        <v>50.96</v>
      </c>
      <c r="K105" s="33">
        <v>21.53</v>
      </c>
      <c r="L105" s="33">
        <v>75</v>
      </c>
      <c r="M105" s="288">
        <v>75</v>
      </c>
      <c r="N105" s="288">
        <v>75</v>
      </c>
      <c r="O105" s="33">
        <v>75</v>
      </c>
      <c r="P105" s="33">
        <v>75</v>
      </c>
      <c r="Q105" s="2"/>
    </row>
    <row r="106" spans="2:17" ht="24.95" customHeight="1" thickBot="1">
      <c r="B106" s="17">
        <v>0</v>
      </c>
      <c r="C106" s="52"/>
      <c r="D106" s="234"/>
      <c r="E106" s="235"/>
      <c r="F106" s="235"/>
      <c r="G106" s="413" t="s">
        <v>512</v>
      </c>
      <c r="H106" s="64"/>
      <c r="I106" s="7">
        <f>SUM(I101:I105)</f>
        <v>27.77</v>
      </c>
      <c r="J106" s="7">
        <f t="shared" ref="J106:P106" si="23">SUM(J101:J105)</f>
        <v>53.78</v>
      </c>
      <c r="K106" s="7">
        <f t="shared" si="23"/>
        <v>23.990000000000002</v>
      </c>
      <c r="L106" s="7">
        <f t="shared" si="23"/>
        <v>79.25</v>
      </c>
      <c r="M106" s="7">
        <f t="shared" si="23"/>
        <v>79.25</v>
      </c>
      <c r="N106" s="7">
        <f t="shared" si="23"/>
        <v>79.25</v>
      </c>
      <c r="O106" s="7">
        <f t="shared" si="23"/>
        <v>79.25</v>
      </c>
      <c r="P106" s="7">
        <f t="shared" si="23"/>
        <v>79.25</v>
      </c>
      <c r="Q106" s="9"/>
    </row>
    <row r="107" spans="2:17" ht="41.25" thickBot="1">
      <c r="B107" s="17">
        <v>0</v>
      </c>
      <c r="C107" s="74"/>
      <c r="D107" s="235"/>
      <c r="E107" s="235"/>
      <c r="F107" s="235"/>
      <c r="G107" s="43" t="s">
        <v>196</v>
      </c>
      <c r="H107" s="251"/>
      <c r="I107" s="334"/>
      <c r="J107" s="335"/>
      <c r="K107" s="335"/>
      <c r="L107" s="11"/>
      <c r="M107" s="11"/>
      <c r="N107" s="11"/>
      <c r="O107" s="11"/>
      <c r="P107" s="11"/>
      <c r="Q107" s="14"/>
    </row>
    <row r="108" spans="2:17" ht="98.25" thickBot="1">
      <c r="C108" s="55" t="s">
        <v>442</v>
      </c>
      <c r="D108" s="355" t="s">
        <v>130</v>
      </c>
      <c r="E108" s="371" t="s">
        <v>360</v>
      </c>
      <c r="F108" s="372" t="s">
        <v>290</v>
      </c>
      <c r="G108" s="429" t="s">
        <v>152</v>
      </c>
      <c r="H108" s="62" t="s">
        <v>234</v>
      </c>
      <c r="I108" s="32">
        <v>37.99</v>
      </c>
      <c r="J108" s="32">
        <v>8.7899999999999991</v>
      </c>
      <c r="K108" s="33">
        <v>31.07</v>
      </c>
      <c r="L108" s="33">
        <v>60</v>
      </c>
      <c r="M108" s="288">
        <v>25</v>
      </c>
      <c r="N108" s="288">
        <v>25</v>
      </c>
      <c r="O108" s="33">
        <v>25</v>
      </c>
      <c r="P108" s="33">
        <v>50</v>
      </c>
      <c r="Q108" s="3"/>
    </row>
    <row r="109" spans="2:17" ht="33" thickBot="1">
      <c r="C109" s="16" t="s">
        <v>150</v>
      </c>
      <c r="D109" s="357" t="s">
        <v>130</v>
      </c>
      <c r="E109" s="375" t="s">
        <v>354</v>
      </c>
      <c r="F109" s="376" t="s">
        <v>303</v>
      </c>
      <c r="G109" s="429" t="s">
        <v>88</v>
      </c>
      <c r="H109" s="62" t="s">
        <v>228</v>
      </c>
      <c r="I109" s="34">
        <v>0</v>
      </c>
      <c r="J109" s="34">
        <v>18.98</v>
      </c>
      <c r="K109" s="33">
        <v>29.61</v>
      </c>
      <c r="L109" s="33">
        <v>10</v>
      </c>
      <c r="M109" s="288">
        <v>10</v>
      </c>
      <c r="N109" s="288">
        <v>10</v>
      </c>
      <c r="O109" s="33">
        <v>10</v>
      </c>
      <c r="P109" s="33">
        <v>10</v>
      </c>
      <c r="Q109" s="2"/>
    </row>
    <row r="110" spans="2:17" ht="24.95" customHeight="1" thickBot="1">
      <c r="B110" s="17">
        <v>0</v>
      </c>
      <c r="C110" s="52"/>
      <c r="D110" s="223"/>
      <c r="E110" s="12"/>
      <c r="F110" s="12"/>
      <c r="G110" s="413" t="s">
        <v>513</v>
      </c>
      <c r="H110" s="64"/>
      <c r="I110" s="7">
        <f>SUM(I108:I109)</f>
        <v>37.99</v>
      </c>
      <c r="J110" s="7">
        <f t="shared" ref="J110:P110" si="24">SUM(J108:J109)</f>
        <v>27.77</v>
      </c>
      <c r="K110" s="7">
        <f t="shared" si="24"/>
        <v>60.68</v>
      </c>
      <c r="L110" s="7">
        <f t="shared" si="24"/>
        <v>70</v>
      </c>
      <c r="M110" s="7">
        <f t="shared" si="24"/>
        <v>35</v>
      </c>
      <c r="N110" s="7">
        <f t="shared" si="24"/>
        <v>35</v>
      </c>
      <c r="O110" s="7">
        <f t="shared" si="24"/>
        <v>35</v>
      </c>
      <c r="P110" s="7">
        <f t="shared" si="24"/>
        <v>60</v>
      </c>
      <c r="Q110" s="9"/>
    </row>
    <row r="111" spans="2:17" ht="72.75" thickBot="1">
      <c r="B111" s="17">
        <v>0</v>
      </c>
      <c r="C111" s="69"/>
      <c r="D111" s="223"/>
      <c r="E111" s="12"/>
      <c r="F111" s="224"/>
      <c r="G111" s="53" t="s">
        <v>505</v>
      </c>
      <c r="H111" s="64"/>
      <c r="I111" s="7">
        <f>SUM(I106,I110)</f>
        <v>65.760000000000005</v>
      </c>
      <c r="J111" s="7">
        <f t="shared" ref="J111:P111" si="25">SUM(J106,J110)</f>
        <v>81.55</v>
      </c>
      <c r="K111" s="7">
        <f t="shared" si="25"/>
        <v>84.67</v>
      </c>
      <c r="L111" s="7">
        <f t="shared" si="25"/>
        <v>149.25</v>
      </c>
      <c r="M111" s="7">
        <f t="shared" si="25"/>
        <v>114.25</v>
      </c>
      <c r="N111" s="7">
        <f t="shared" si="25"/>
        <v>114.25</v>
      </c>
      <c r="O111" s="7">
        <f t="shared" si="25"/>
        <v>114.25</v>
      </c>
      <c r="P111" s="7">
        <f t="shared" si="25"/>
        <v>139.25</v>
      </c>
      <c r="Q111" s="9"/>
    </row>
    <row r="112" spans="2:17" ht="53.25" customHeight="1" thickBot="1">
      <c r="B112" s="17">
        <v>0</v>
      </c>
      <c r="C112" s="238"/>
      <c r="D112" s="476" t="s">
        <v>539</v>
      </c>
      <c r="E112" s="477"/>
      <c r="F112" s="477"/>
      <c r="G112" s="477"/>
      <c r="H112" s="478"/>
      <c r="I112" s="540" t="s">
        <v>240</v>
      </c>
      <c r="J112" s="541"/>
      <c r="K112" s="541"/>
      <c r="L112" s="541"/>
      <c r="M112" s="541"/>
      <c r="N112" s="541"/>
      <c r="O112" s="541"/>
      <c r="P112" s="541"/>
      <c r="Q112" s="542"/>
    </row>
    <row r="113" spans="2:17" ht="41.25" thickBot="1">
      <c r="B113" s="17">
        <v>0</v>
      </c>
      <c r="C113" s="57"/>
      <c r="D113" s="12"/>
      <c r="E113" s="12"/>
      <c r="F113" s="12"/>
      <c r="G113" s="43" t="s">
        <v>514</v>
      </c>
      <c r="H113" s="252"/>
      <c r="I113" s="332"/>
      <c r="J113" s="333"/>
      <c r="K113" s="333"/>
      <c r="L113" s="12"/>
      <c r="M113" s="12"/>
      <c r="N113" s="12"/>
      <c r="O113" s="12"/>
      <c r="P113" s="12"/>
      <c r="Q113" s="13"/>
    </row>
    <row r="114" spans="2:17" ht="33">
      <c r="C114" s="55" t="s">
        <v>170</v>
      </c>
      <c r="D114" s="355" t="s">
        <v>130</v>
      </c>
      <c r="E114" s="371" t="s">
        <v>361</v>
      </c>
      <c r="F114" s="372" t="s">
        <v>362</v>
      </c>
      <c r="G114" s="428" t="s">
        <v>51</v>
      </c>
      <c r="H114" s="155" t="s">
        <v>104</v>
      </c>
      <c r="I114" s="32">
        <v>0</v>
      </c>
      <c r="J114" s="32">
        <v>0.08</v>
      </c>
      <c r="K114" s="33">
        <v>0.15</v>
      </c>
      <c r="L114" s="33">
        <v>5</v>
      </c>
      <c r="M114" s="289">
        <v>5</v>
      </c>
      <c r="N114" s="289">
        <v>5</v>
      </c>
      <c r="O114" s="33">
        <v>5</v>
      </c>
      <c r="P114" s="33">
        <v>5</v>
      </c>
      <c r="Q114" s="2"/>
    </row>
    <row r="115" spans="2:17" ht="33.75" thickBot="1">
      <c r="C115" s="61" t="s">
        <v>197</v>
      </c>
      <c r="D115" s="357" t="s">
        <v>130</v>
      </c>
      <c r="E115" s="381" t="s">
        <v>363</v>
      </c>
      <c r="F115" s="382" t="s">
        <v>364</v>
      </c>
      <c r="G115" s="429" t="s">
        <v>19</v>
      </c>
      <c r="H115" s="65" t="s">
        <v>105</v>
      </c>
      <c r="I115" s="34">
        <v>1.73</v>
      </c>
      <c r="J115" s="34">
        <v>1.58</v>
      </c>
      <c r="K115" s="33">
        <v>6.08</v>
      </c>
      <c r="L115" s="33">
        <v>2</v>
      </c>
      <c r="M115" s="33">
        <v>2</v>
      </c>
      <c r="N115" s="33">
        <v>2</v>
      </c>
      <c r="O115" s="33">
        <v>2</v>
      </c>
      <c r="P115" s="33">
        <v>2</v>
      </c>
      <c r="Q115" s="2"/>
    </row>
    <row r="116" spans="2:17" ht="41.25" thickBot="1">
      <c r="B116" s="17">
        <v>0</v>
      </c>
      <c r="C116" s="52"/>
      <c r="D116" s="223"/>
      <c r="E116" s="12"/>
      <c r="F116" s="12"/>
      <c r="G116" s="413" t="s">
        <v>198</v>
      </c>
      <c r="H116" s="64"/>
      <c r="I116" s="7">
        <f>SUM(I114:I115)</f>
        <v>1.73</v>
      </c>
      <c r="J116" s="7">
        <f t="shared" ref="J116:P116" si="26">SUM(J114:J115)</f>
        <v>1.6600000000000001</v>
      </c>
      <c r="K116" s="7">
        <f t="shared" si="26"/>
        <v>6.23</v>
      </c>
      <c r="L116" s="7">
        <f t="shared" si="26"/>
        <v>7</v>
      </c>
      <c r="M116" s="7">
        <f t="shared" si="26"/>
        <v>7</v>
      </c>
      <c r="N116" s="7">
        <f t="shared" si="26"/>
        <v>7</v>
      </c>
      <c r="O116" s="7">
        <f t="shared" si="26"/>
        <v>7</v>
      </c>
      <c r="P116" s="7">
        <f t="shared" si="26"/>
        <v>7</v>
      </c>
      <c r="Q116" s="9"/>
    </row>
    <row r="117" spans="2:17" ht="24.95" customHeight="1" thickBot="1">
      <c r="B117" s="17">
        <v>0</v>
      </c>
      <c r="C117" s="74"/>
      <c r="D117" s="12"/>
      <c r="E117" s="12"/>
      <c r="F117" s="12"/>
      <c r="G117" s="416" t="s">
        <v>515</v>
      </c>
      <c r="H117" s="251"/>
      <c r="I117" s="334"/>
      <c r="J117" s="335"/>
      <c r="K117" s="335"/>
      <c r="L117" s="11"/>
      <c r="M117" s="11"/>
      <c r="N117" s="11"/>
      <c r="O117" s="11"/>
      <c r="P117" s="11"/>
      <c r="Q117" s="14"/>
    </row>
    <row r="118" spans="2:17" ht="33">
      <c r="C118" s="22" t="s">
        <v>169</v>
      </c>
      <c r="D118" s="355" t="s">
        <v>130</v>
      </c>
      <c r="E118" s="371" t="s">
        <v>365</v>
      </c>
      <c r="F118" s="372" t="s">
        <v>366</v>
      </c>
      <c r="G118" s="428" t="s">
        <v>61</v>
      </c>
      <c r="H118" s="155" t="s">
        <v>104</v>
      </c>
      <c r="I118" s="32">
        <v>2171.87</v>
      </c>
      <c r="J118" s="32">
        <v>2708.02</v>
      </c>
      <c r="K118" s="33">
        <v>3045.61</v>
      </c>
      <c r="L118" s="33">
        <v>3336.21</v>
      </c>
      <c r="M118" s="289">
        <v>3100</v>
      </c>
      <c r="N118" s="289">
        <v>3100</v>
      </c>
      <c r="O118" s="33">
        <v>3200</v>
      </c>
      <c r="P118" s="33">
        <v>3300</v>
      </c>
      <c r="Q118" s="2"/>
    </row>
    <row r="119" spans="2:17" ht="33.75" thickBot="1">
      <c r="C119" s="22" t="s">
        <v>170</v>
      </c>
      <c r="D119" s="356" t="s">
        <v>130</v>
      </c>
      <c r="E119" s="379" t="s">
        <v>361</v>
      </c>
      <c r="F119" s="380" t="s">
        <v>367</v>
      </c>
      <c r="G119" s="415" t="s">
        <v>62</v>
      </c>
      <c r="H119" s="63" t="s">
        <v>104</v>
      </c>
      <c r="I119" s="33">
        <v>1700.69</v>
      </c>
      <c r="J119" s="33">
        <v>1900.91</v>
      </c>
      <c r="K119" s="33">
        <v>1558.87</v>
      </c>
      <c r="L119" s="33">
        <v>2400</v>
      </c>
      <c r="M119" s="289">
        <v>2200</v>
      </c>
      <c r="N119" s="289">
        <v>2200</v>
      </c>
      <c r="O119" s="33">
        <v>2200</v>
      </c>
      <c r="P119" s="33">
        <v>2200</v>
      </c>
      <c r="Q119" s="41"/>
    </row>
    <row r="120" spans="2:17" ht="33.75" thickBot="1">
      <c r="C120" s="55" t="s">
        <v>197</v>
      </c>
      <c r="D120" s="357" t="s">
        <v>130</v>
      </c>
      <c r="E120" s="381" t="s">
        <v>363</v>
      </c>
      <c r="F120" s="382" t="s">
        <v>368</v>
      </c>
      <c r="G120" s="429" t="s">
        <v>54</v>
      </c>
      <c r="H120" s="65" t="s">
        <v>105</v>
      </c>
      <c r="I120" s="34">
        <v>0.97</v>
      </c>
      <c r="J120" s="34">
        <v>1.2</v>
      </c>
      <c r="K120" s="33">
        <v>0</v>
      </c>
      <c r="L120" s="33">
        <v>2.16</v>
      </c>
      <c r="M120" s="33">
        <v>2.16</v>
      </c>
      <c r="N120" s="33">
        <v>2.16</v>
      </c>
      <c r="O120" s="33">
        <v>2.16</v>
      </c>
      <c r="P120" s="33">
        <v>2.16</v>
      </c>
      <c r="Q120" s="2"/>
    </row>
    <row r="121" spans="2:17" ht="41.25" thickBot="1">
      <c r="B121" s="17">
        <v>0</v>
      </c>
      <c r="C121" s="52"/>
      <c r="D121" s="223"/>
      <c r="E121" s="12"/>
      <c r="F121" s="12"/>
      <c r="G121" s="413" t="s">
        <v>199</v>
      </c>
      <c r="H121" s="64"/>
      <c r="I121" s="7">
        <f>SUM(I118:I120)</f>
        <v>3873.5299999999997</v>
      </c>
      <c r="J121" s="7">
        <f t="shared" ref="J121:P121" si="27">SUM(J118:J120)</f>
        <v>4610.13</v>
      </c>
      <c r="K121" s="7">
        <f t="shared" si="27"/>
        <v>4604.4799999999996</v>
      </c>
      <c r="L121" s="7">
        <f t="shared" si="27"/>
        <v>5738.37</v>
      </c>
      <c r="M121" s="7">
        <f t="shared" si="27"/>
        <v>5302.16</v>
      </c>
      <c r="N121" s="7">
        <f t="shared" si="27"/>
        <v>5302.16</v>
      </c>
      <c r="O121" s="7">
        <f t="shared" si="27"/>
        <v>5402.16</v>
      </c>
      <c r="P121" s="7">
        <f t="shared" si="27"/>
        <v>5502.16</v>
      </c>
      <c r="Q121" s="9"/>
    </row>
    <row r="122" spans="2:17" ht="24.95" customHeight="1" thickBot="1">
      <c r="B122" s="17">
        <v>0</v>
      </c>
      <c r="C122" s="74"/>
      <c r="D122" s="12"/>
      <c r="E122" s="12"/>
      <c r="F122" s="12"/>
      <c r="G122" s="416" t="s">
        <v>516</v>
      </c>
      <c r="H122" s="251"/>
      <c r="I122" s="334"/>
      <c r="J122" s="335"/>
      <c r="K122" s="335"/>
      <c r="L122" s="11"/>
      <c r="M122" s="11"/>
      <c r="N122" s="11"/>
      <c r="O122" s="11"/>
      <c r="P122" s="11"/>
      <c r="Q122" s="14"/>
    </row>
    <row r="123" spans="2:17" ht="42" customHeight="1">
      <c r="C123" s="22" t="s">
        <v>169</v>
      </c>
      <c r="D123" s="355" t="s">
        <v>130</v>
      </c>
      <c r="E123" s="371" t="s">
        <v>365</v>
      </c>
      <c r="F123" s="372" t="s">
        <v>290</v>
      </c>
      <c r="G123" s="428" t="s">
        <v>50</v>
      </c>
      <c r="H123" s="155" t="s">
        <v>104</v>
      </c>
      <c r="I123" s="32">
        <v>37.28</v>
      </c>
      <c r="J123" s="32">
        <v>104.67</v>
      </c>
      <c r="K123" s="33">
        <v>67.92</v>
      </c>
      <c r="L123" s="33">
        <v>6</v>
      </c>
      <c r="M123" s="289">
        <v>50</v>
      </c>
      <c r="N123" s="289">
        <v>50</v>
      </c>
      <c r="O123" s="33">
        <v>6</v>
      </c>
      <c r="P123" s="33">
        <v>6</v>
      </c>
      <c r="Q123" s="2"/>
    </row>
    <row r="124" spans="2:17" ht="42" customHeight="1" thickBot="1">
      <c r="C124" s="22" t="s">
        <v>170</v>
      </c>
      <c r="D124" s="356" t="s">
        <v>130</v>
      </c>
      <c r="E124" s="379" t="s">
        <v>361</v>
      </c>
      <c r="F124" s="380" t="s">
        <v>303</v>
      </c>
      <c r="G124" s="415" t="s">
        <v>49</v>
      </c>
      <c r="H124" s="63" t="s">
        <v>104</v>
      </c>
      <c r="I124" s="33">
        <v>4.04</v>
      </c>
      <c r="J124" s="33">
        <v>0.48</v>
      </c>
      <c r="K124" s="33">
        <v>15.85</v>
      </c>
      <c r="L124" s="33">
        <v>5</v>
      </c>
      <c r="M124" s="289">
        <v>5</v>
      </c>
      <c r="N124" s="289">
        <v>5</v>
      </c>
      <c r="O124" s="33">
        <v>5</v>
      </c>
      <c r="P124" s="33">
        <v>5</v>
      </c>
      <c r="Q124" s="2"/>
    </row>
    <row r="125" spans="2:17" ht="42" customHeight="1" thickBot="1">
      <c r="C125" s="55" t="s">
        <v>197</v>
      </c>
      <c r="D125" s="357" t="s">
        <v>130</v>
      </c>
      <c r="E125" s="381" t="s">
        <v>363</v>
      </c>
      <c r="F125" s="382" t="s">
        <v>292</v>
      </c>
      <c r="G125" s="429" t="s">
        <v>46</v>
      </c>
      <c r="H125" s="65" t="s">
        <v>105</v>
      </c>
      <c r="I125" s="34">
        <v>9.7100000000000009</v>
      </c>
      <c r="J125" s="34">
        <v>4.7699999999999996</v>
      </c>
      <c r="K125" s="33">
        <v>0.28000000000000003</v>
      </c>
      <c r="L125" s="33">
        <v>0.5</v>
      </c>
      <c r="M125" s="33">
        <v>8</v>
      </c>
      <c r="N125" s="33">
        <v>8</v>
      </c>
      <c r="O125" s="33">
        <v>2</v>
      </c>
      <c r="P125" s="33">
        <v>2</v>
      </c>
      <c r="Q125" s="2"/>
    </row>
    <row r="126" spans="2:17" ht="32.25" customHeight="1" thickBot="1">
      <c r="B126" s="17">
        <v>0</v>
      </c>
      <c r="C126" s="52"/>
      <c r="D126" s="223"/>
      <c r="E126" s="12"/>
      <c r="F126" s="12"/>
      <c r="G126" s="413" t="s">
        <v>517</v>
      </c>
      <c r="H126" s="64"/>
      <c r="I126" s="7">
        <f>SUM(I123:I125)</f>
        <v>51.03</v>
      </c>
      <c r="J126" s="7">
        <f t="shared" ref="J126:P126" si="28">SUM(J123:J125)</f>
        <v>109.92</v>
      </c>
      <c r="K126" s="7">
        <f t="shared" si="28"/>
        <v>84.05</v>
      </c>
      <c r="L126" s="7">
        <f t="shared" si="28"/>
        <v>11.5</v>
      </c>
      <c r="M126" s="7">
        <f t="shared" si="28"/>
        <v>63</v>
      </c>
      <c r="N126" s="7">
        <f t="shared" si="28"/>
        <v>63</v>
      </c>
      <c r="O126" s="7">
        <f t="shared" si="28"/>
        <v>13</v>
      </c>
      <c r="P126" s="7">
        <f t="shared" si="28"/>
        <v>13</v>
      </c>
      <c r="Q126" s="9"/>
    </row>
    <row r="127" spans="2:17" ht="69.75" customHeight="1" thickBot="1">
      <c r="B127" s="17">
        <v>0</v>
      </c>
      <c r="C127" s="69"/>
      <c r="D127" s="223"/>
      <c r="E127" s="12"/>
      <c r="F127" s="224"/>
      <c r="G127" s="53" t="s">
        <v>506</v>
      </c>
      <c r="H127" s="64"/>
      <c r="I127" s="7">
        <f>SUM(I116,I121,I126)</f>
        <v>3926.29</v>
      </c>
      <c r="J127" s="7">
        <f t="shared" ref="J127:P127" si="29">SUM(J116,J121,J126)</f>
        <v>4721.71</v>
      </c>
      <c r="K127" s="7">
        <f t="shared" si="29"/>
        <v>4694.7599999999993</v>
      </c>
      <c r="L127" s="7">
        <f t="shared" si="29"/>
        <v>5756.87</v>
      </c>
      <c r="M127" s="7">
        <f t="shared" si="29"/>
        <v>5372.16</v>
      </c>
      <c r="N127" s="7">
        <f t="shared" si="29"/>
        <v>5372.16</v>
      </c>
      <c r="O127" s="7">
        <f t="shared" si="29"/>
        <v>5422.16</v>
      </c>
      <c r="P127" s="7">
        <f t="shared" si="29"/>
        <v>5522.16</v>
      </c>
      <c r="Q127" s="9"/>
    </row>
    <row r="128" spans="2:17" ht="60" customHeight="1" thickBot="1">
      <c r="B128" s="17">
        <v>0</v>
      </c>
      <c r="C128" s="238"/>
      <c r="D128" s="476" t="s">
        <v>500</v>
      </c>
      <c r="E128" s="477"/>
      <c r="F128" s="477"/>
      <c r="G128" s="477"/>
      <c r="H128" s="478"/>
      <c r="I128" s="540" t="s">
        <v>241</v>
      </c>
      <c r="J128" s="541"/>
      <c r="K128" s="541"/>
      <c r="L128" s="541"/>
      <c r="M128" s="541"/>
      <c r="N128" s="541"/>
      <c r="O128" s="541"/>
      <c r="P128" s="541"/>
      <c r="Q128" s="542"/>
    </row>
    <row r="129" spans="2:17" ht="61.5" thickBot="1">
      <c r="B129" s="17">
        <v>0</v>
      </c>
      <c r="C129" s="57"/>
      <c r="D129" s="12"/>
      <c r="E129" s="12"/>
      <c r="F129" s="12"/>
      <c r="G129" s="56" t="s">
        <v>518</v>
      </c>
      <c r="H129" s="252"/>
      <c r="I129" s="332"/>
      <c r="J129" s="333"/>
      <c r="K129" s="333"/>
      <c r="L129" s="12"/>
      <c r="M129" s="12"/>
      <c r="N129" s="12"/>
      <c r="O129" s="12"/>
      <c r="P129" s="12"/>
      <c r="Q129" s="13"/>
    </row>
    <row r="130" spans="2:17" ht="33">
      <c r="C130" s="20" t="s">
        <v>168</v>
      </c>
      <c r="D130" s="355" t="s">
        <v>130</v>
      </c>
      <c r="E130" s="371" t="s">
        <v>369</v>
      </c>
      <c r="F130" s="372" t="s">
        <v>370</v>
      </c>
      <c r="G130" s="428" t="s">
        <v>42</v>
      </c>
      <c r="H130" s="156" t="s">
        <v>106</v>
      </c>
      <c r="I130" s="32">
        <v>0.04</v>
      </c>
      <c r="J130" s="32">
        <v>0</v>
      </c>
      <c r="K130" s="290">
        <v>0</v>
      </c>
      <c r="L130" s="290">
        <v>0</v>
      </c>
      <c r="M130" s="291">
        <v>0</v>
      </c>
      <c r="N130" s="291">
        <v>0</v>
      </c>
      <c r="O130" s="290">
        <v>0</v>
      </c>
      <c r="P130" s="290">
        <v>0</v>
      </c>
      <c r="Q130" s="2"/>
    </row>
    <row r="131" spans="2:17" ht="29.25" customHeight="1">
      <c r="C131" s="85"/>
      <c r="D131" s="356" t="s">
        <v>130</v>
      </c>
      <c r="E131" s="379" t="s">
        <v>369</v>
      </c>
      <c r="F131" s="380" t="s">
        <v>356</v>
      </c>
      <c r="G131" s="415" t="s">
        <v>43</v>
      </c>
      <c r="H131" s="67" t="s">
        <v>106</v>
      </c>
      <c r="I131" s="33">
        <v>1.5</v>
      </c>
      <c r="J131" s="33">
        <v>1.1399999999999999</v>
      </c>
      <c r="K131" s="33">
        <v>0.88</v>
      </c>
      <c r="L131" s="33">
        <v>1</v>
      </c>
      <c r="M131" s="288">
        <v>1</v>
      </c>
      <c r="N131" s="288">
        <v>1</v>
      </c>
      <c r="O131" s="33">
        <v>1</v>
      </c>
      <c r="P131" s="33">
        <v>1</v>
      </c>
      <c r="Q131" s="2"/>
    </row>
    <row r="132" spans="2:17" ht="40.5">
      <c r="C132" s="161" t="s">
        <v>168</v>
      </c>
      <c r="D132" s="356" t="s">
        <v>130</v>
      </c>
      <c r="E132" s="379" t="s">
        <v>369</v>
      </c>
      <c r="F132" s="380" t="s">
        <v>330</v>
      </c>
      <c r="G132" s="415" t="s">
        <v>44</v>
      </c>
      <c r="H132" s="67" t="s">
        <v>106</v>
      </c>
      <c r="I132" s="33">
        <v>21.31</v>
      </c>
      <c r="J132" s="33">
        <v>14.27</v>
      </c>
      <c r="K132" s="33">
        <v>11.09</v>
      </c>
      <c r="L132" s="33">
        <v>25</v>
      </c>
      <c r="M132" s="288">
        <v>25</v>
      </c>
      <c r="N132" s="288">
        <v>25</v>
      </c>
      <c r="O132" s="33">
        <v>25</v>
      </c>
      <c r="P132" s="33">
        <v>25</v>
      </c>
      <c r="Q132" s="2"/>
    </row>
    <row r="133" spans="2:17" ht="49.5" customHeight="1">
      <c r="C133" s="80"/>
      <c r="D133" s="356" t="s">
        <v>130</v>
      </c>
      <c r="E133" s="379" t="s">
        <v>369</v>
      </c>
      <c r="F133" s="380" t="s">
        <v>371</v>
      </c>
      <c r="G133" s="415" t="s">
        <v>45</v>
      </c>
      <c r="H133" s="67" t="s">
        <v>106</v>
      </c>
      <c r="I133" s="33">
        <v>11.09</v>
      </c>
      <c r="J133" s="33">
        <v>8.64</v>
      </c>
      <c r="K133" s="33">
        <v>8.2200000000000006</v>
      </c>
      <c r="L133" s="33">
        <v>15</v>
      </c>
      <c r="M133" s="288">
        <v>15</v>
      </c>
      <c r="N133" s="288">
        <v>15</v>
      </c>
      <c r="O133" s="33">
        <v>15</v>
      </c>
      <c r="P133" s="33">
        <v>15</v>
      </c>
      <c r="Q133" s="2"/>
    </row>
    <row r="134" spans="2:17" ht="42" customHeight="1" thickBot="1">
      <c r="C134" s="19" t="s">
        <v>200</v>
      </c>
      <c r="D134" s="357" t="s">
        <v>130</v>
      </c>
      <c r="E134" s="381" t="s">
        <v>372</v>
      </c>
      <c r="F134" s="382" t="s">
        <v>373</v>
      </c>
      <c r="G134" s="429" t="s">
        <v>121</v>
      </c>
      <c r="H134" s="154" t="s">
        <v>107</v>
      </c>
      <c r="I134" s="34">
        <v>19.63</v>
      </c>
      <c r="J134" s="34">
        <v>10.52</v>
      </c>
      <c r="K134" s="34">
        <v>11.21</v>
      </c>
      <c r="L134" s="34">
        <v>15</v>
      </c>
      <c r="M134" s="292">
        <v>15</v>
      </c>
      <c r="N134" s="292">
        <v>15</v>
      </c>
      <c r="O134" s="34">
        <v>15</v>
      </c>
      <c r="P134" s="34">
        <v>15</v>
      </c>
      <c r="Q134" s="2"/>
    </row>
    <row r="135" spans="2:17" ht="36.75" customHeight="1" thickBot="1">
      <c r="B135" s="17">
        <v>0</v>
      </c>
      <c r="C135" s="52"/>
      <c r="D135" s="223"/>
      <c r="E135" s="12"/>
      <c r="F135" s="12"/>
      <c r="G135" s="413" t="s">
        <v>519</v>
      </c>
      <c r="H135" s="64"/>
      <c r="I135" s="7">
        <f>SUM(I130:I134)</f>
        <v>53.569999999999993</v>
      </c>
      <c r="J135" s="7">
        <f t="shared" ref="J135:P135" si="30">SUM(J130:J134)</f>
        <v>34.57</v>
      </c>
      <c r="K135" s="7">
        <f t="shared" si="30"/>
        <v>31.400000000000002</v>
      </c>
      <c r="L135" s="7">
        <f t="shared" si="30"/>
        <v>56</v>
      </c>
      <c r="M135" s="7">
        <f t="shared" si="30"/>
        <v>56</v>
      </c>
      <c r="N135" s="7">
        <f t="shared" si="30"/>
        <v>56</v>
      </c>
      <c r="O135" s="7">
        <f t="shared" si="30"/>
        <v>56</v>
      </c>
      <c r="P135" s="7">
        <f t="shared" si="30"/>
        <v>56</v>
      </c>
      <c r="Q135" s="9"/>
    </row>
    <row r="136" spans="2:17" ht="49.5" customHeight="1" thickBot="1">
      <c r="B136" s="17">
        <v>0</v>
      </c>
      <c r="C136" s="74"/>
      <c r="D136" s="12"/>
      <c r="E136" s="12"/>
      <c r="F136" s="12"/>
      <c r="G136" s="43" t="s">
        <v>201</v>
      </c>
      <c r="H136" s="251"/>
      <c r="I136" s="334"/>
      <c r="J136" s="335"/>
      <c r="K136" s="335"/>
      <c r="L136" s="11"/>
      <c r="M136" s="11"/>
      <c r="N136" s="11"/>
      <c r="O136" s="11"/>
      <c r="P136" s="11"/>
      <c r="Q136" s="14"/>
    </row>
    <row r="137" spans="2:17" ht="55.5" customHeight="1" thickBot="1">
      <c r="C137" s="20" t="s">
        <v>166</v>
      </c>
      <c r="D137" s="358" t="s">
        <v>130</v>
      </c>
      <c r="E137" s="377" t="s">
        <v>374</v>
      </c>
      <c r="F137" s="378" t="s">
        <v>301</v>
      </c>
      <c r="G137" s="443" t="s">
        <v>257</v>
      </c>
      <c r="H137" s="133" t="s">
        <v>103</v>
      </c>
      <c r="I137" s="336">
        <v>0</v>
      </c>
      <c r="J137" s="336">
        <v>50</v>
      </c>
      <c r="K137" s="322">
        <v>53.57</v>
      </c>
      <c r="L137" s="28">
        <v>60</v>
      </c>
      <c r="M137" s="293">
        <v>60</v>
      </c>
      <c r="N137" s="293">
        <v>60</v>
      </c>
      <c r="O137" s="28">
        <v>60</v>
      </c>
      <c r="P137" s="28">
        <v>60</v>
      </c>
      <c r="Q137" s="2"/>
    </row>
    <row r="138" spans="2:17" ht="32.25" customHeight="1" thickBot="1">
      <c r="B138" s="17">
        <v>0</v>
      </c>
      <c r="C138" s="83"/>
      <c r="D138" s="223"/>
      <c r="E138" s="12"/>
      <c r="F138" s="12"/>
      <c r="G138" s="413" t="s">
        <v>202</v>
      </c>
      <c r="H138" s="64"/>
      <c r="I138" s="7">
        <f>SUM(I137)</f>
        <v>0</v>
      </c>
      <c r="J138" s="7">
        <f t="shared" ref="J138:P138" si="31">SUM(J137)</f>
        <v>50</v>
      </c>
      <c r="K138" s="7">
        <f t="shared" si="31"/>
        <v>53.57</v>
      </c>
      <c r="L138" s="7">
        <f t="shared" si="31"/>
        <v>60</v>
      </c>
      <c r="M138" s="7">
        <f t="shared" si="31"/>
        <v>60</v>
      </c>
      <c r="N138" s="7">
        <f t="shared" si="31"/>
        <v>60</v>
      </c>
      <c r="O138" s="7">
        <f t="shared" si="31"/>
        <v>60</v>
      </c>
      <c r="P138" s="7">
        <f t="shared" si="31"/>
        <v>60</v>
      </c>
      <c r="Q138" s="9"/>
    </row>
    <row r="139" spans="2:17" ht="86.25" customHeight="1" thickBot="1">
      <c r="B139" s="17">
        <v>0</v>
      </c>
      <c r="C139" s="69"/>
      <c r="D139" s="223"/>
      <c r="E139" s="12"/>
      <c r="F139" s="224"/>
      <c r="G139" s="53" t="s">
        <v>507</v>
      </c>
      <c r="H139" s="64"/>
      <c r="I139" s="7">
        <f>SUM(I135,I138)</f>
        <v>53.569999999999993</v>
      </c>
      <c r="J139" s="7">
        <f t="shared" ref="J139:P139" si="32">SUM(J135,J138)</f>
        <v>84.57</v>
      </c>
      <c r="K139" s="7">
        <f t="shared" si="32"/>
        <v>84.97</v>
      </c>
      <c r="L139" s="7">
        <f t="shared" si="32"/>
        <v>116</v>
      </c>
      <c r="M139" s="7">
        <f t="shared" si="32"/>
        <v>116</v>
      </c>
      <c r="N139" s="7">
        <f t="shared" si="32"/>
        <v>116</v>
      </c>
      <c r="O139" s="7">
        <f t="shared" si="32"/>
        <v>116</v>
      </c>
      <c r="P139" s="7">
        <f t="shared" si="32"/>
        <v>116</v>
      </c>
      <c r="Q139" s="9"/>
    </row>
    <row r="140" spans="2:17" ht="48" customHeight="1" thickBot="1">
      <c r="B140" s="17">
        <v>0</v>
      </c>
      <c r="C140" s="238"/>
      <c r="D140" s="476" t="s">
        <v>473</v>
      </c>
      <c r="E140" s="477"/>
      <c r="F140" s="477"/>
      <c r="G140" s="477"/>
      <c r="H140" s="478"/>
      <c r="I140" s="540" t="s">
        <v>251</v>
      </c>
      <c r="J140" s="541"/>
      <c r="K140" s="541"/>
      <c r="L140" s="541"/>
      <c r="M140" s="541"/>
      <c r="N140" s="541"/>
      <c r="O140" s="541"/>
      <c r="P140" s="541"/>
      <c r="Q140" s="542"/>
    </row>
    <row r="141" spans="2:17" ht="24.95" customHeight="1" thickBot="1">
      <c r="B141" s="17">
        <v>0</v>
      </c>
      <c r="C141" s="74"/>
      <c r="D141" s="12"/>
      <c r="E141" s="12"/>
      <c r="F141" s="12"/>
      <c r="G141" s="43" t="s">
        <v>520</v>
      </c>
      <c r="H141" s="251"/>
      <c r="I141" s="334"/>
      <c r="J141" s="335"/>
      <c r="K141" s="335"/>
      <c r="L141" s="11"/>
      <c r="M141" s="11"/>
      <c r="N141" s="11"/>
      <c r="O141" s="11"/>
      <c r="P141" s="11"/>
      <c r="Q141" s="14"/>
    </row>
    <row r="142" spans="2:17" ht="97.5">
      <c r="C142" s="22" t="s">
        <v>443</v>
      </c>
      <c r="D142" s="355" t="s">
        <v>130</v>
      </c>
      <c r="E142" s="371" t="s">
        <v>375</v>
      </c>
      <c r="F142" s="372" t="s">
        <v>290</v>
      </c>
      <c r="G142" s="428" t="s">
        <v>153</v>
      </c>
      <c r="H142" s="155" t="s">
        <v>108</v>
      </c>
      <c r="I142" s="32">
        <v>0</v>
      </c>
      <c r="J142" s="32">
        <v>4.04</v>
      </c>
      <c r="K142" s="290">
        <v>0</v>
      </c>
      <c r="L142" s="290">
        <v>0.5</v>
      </c>
      <c r="M142" s="294">
        <v>0.5</v>
      </c>
      <c r="N142" s="294">
        <v>0.5</v>
      </c>
      <c r="O142" s="290">
        <v>0.5</v>
      </c>
      <c r="P142" s="290">
        <v>0.5</v>
      </c>
      <c r="Q142" s="1"/>
    </row>
    <row r="143" spans="2:17" ht="97.5">
      <c r="C143" s="22" t="s">
        <v>443</v>
      </c>
      <c r="D143" s="361" t="s">
        <v>130</v>
      </c>
      <c r="E143" s="379" t="s">
        <v>375</v>
      </c>
      <c r="F143" s="380" t="s">
        <v>303</v>
      </c>
      <c r="G143" s="415" t="s">
        <v>230</v>
      </c>
      <c r="H143" s="63" t="s">
        <v>108</v>
      </c>
      <c r="I143" s="303">
        <v>25.32</v>
      </c>
      <c r="J143" s="303">
        <v>11.23</v>
      </c>
      <c r="K143" s="303">
        <v>0</v>
      </c>
      <c r="L143" s="33">
        <v>10</v>
      </c>
      <c r="M143" s="289">
        <v>10</v>
      </c>
      <c r="N143" s="289">
        <v>10</v>
      </c>
      <c r="O143" s="33">
        <v>10</v>
      </c>
      <c r="P143" s="33">
        <v>10</v>
      </c>
      <c r="Q143" s="1"/>
    </row>
    <row r="144" spans="2:17" ht="41.25" thickBot="1">
      <c r="C144" s="84"/>
      <c r="D144" s="357" t="s">
        <v>130</v>
      </c>
      <c r="E144" s="381" t="s">
        <v>375</v>
      </c>
      <c r="F144" s="382" t="s">
        <v>292</v>
      </c>
      <c r="G144" s="429" t="s">
        <v>52</v>
      </c>
      <c r="H144" s="154" t="s">
        <v>108</v>
      </c>
      <c r="I144" s="34">
        <v>14.11</v>
      </c>
      <c r="J144" s="34">
        <v>14.42</v>
      </c>
      <c r="K144" s="295">
        <v>0.27</v>
      </c>
      <c r="L144" s="295">
        <v>0.4</v>
      </c>
      <c r="M144" s="296">
        <v>0.5</v>
      </c>
      <c r="N144" s="296">
        <v>0.5</v>
      </c>
      <c r="O144" s="295">
        <v>0.5</v>
      </c>
      <c r="P144" s="295">
        <v>0.5</v>
      </c>
      <c r="Q144" s="1"/>
    </row>
    <row r="145" spans="2:24" ht="21" thickBot="1">
      <c r="B145" s="17">
        <v>0</v>
      </c>
      <c r="C145" s="52"/>
      <c r="D145" s="223"/>
      <c r="E145" s="12"/>
      <c r="F145" s="12"/>
      <c r="G145" s="413" t="s">
        <v>204</v>
      </c>
      <c r="H145" s="64"/>
      <c r="I145" s="7">
        <f>SUM(I142:I144)</f>
        <v>39.43</v>
      </c>
      <c r="J145" s="7">
        <f t="shared" ref="J145:P145" si="33">SUM(J142:J144)</f>
        <v>29.689999999999998</v>
      </c>
      <c r="K145" s="7">
        <f t="shared" si="33"/>
        <v>0.27</v>
      </c>
      <c r="L145" s="7">
        <f t="shared" si="33"/>
        <v>10.9</v>
      </c>
      <c r="M145" s="7">
        <f t="shared" si="33"/>
        <v>11</v>
      </c>
      <c r="N145" s="7">
        <f t="shared" si="33"/>
        <v>11</v>
      </c>
      <c r="O145" s="7">
        <f t="shared" si="33"/>
        <v>11</v>
      </c>
      <c r="P145" s="7">
        <f t="shared" si="33"/>
        <v>11</v>
      </c>
      <c r="Q145" s="7"/>
    </row>
    <row r="146" spans="2:24" ht="41.25" thickBot="1">
      <c r="B146" s="17">
        <v>0</v>
      </c>
      <c r="C146" s="69"/>
      <c r="D146" s="223"/>
      <c r="E146" s="12"/>
      <c r="F146" s="224"/>
      <c r="G146" s="53" t="s">
        <v>537</v>
      </c>
      <c r="H146" s="64"/>
      <c r="I146" s="7">
        <f>SUM(I145)</f>
        <v>39.43</v>
      </c>
      <c r="J146" s="7">
        <f t="shared" ref="J146:P146" si="34">SUM(J145)</f>
        <v>29.689999999999998</v>
      </c>
      <c r="K146" s="7">
        <f t="shared" si="34"/>
        <v>0.27</v>
      </c>
      <c r="L146" s="7">
        <f t="shared" si="34"/>
        <v>10.9</v>
      </c>
      <c r="M146" s="7">
        <f t="shared" si="34"/>
        <v>11</v>
      </c>
      <c r="N146" s="7">
        <f t="shared" si="34"/>
        <v>11</v>
      </c>
      <c r="O146" s="7">
        <f t="shared" si="34"/>
        <v>11</v>
      </c>
      <c r="P146" s="7">
        <f t="shared" si="34"/>
        <v>11</v>
      </c>
      <c r="Q146" s="9"/>
    </row>
    <row r="147" spans="2:24" ht="48" customHeight="1" thickBot="1">
      <c r="B147" s="17">
        <v>0</v>
      </c>
      <c r="C147" s="238"/>
      <c r="D147" s="476" t="s">
        <v>478</v>
      </c>
      <c r="E147" s="477"/>
      <c r="F147" s="477"/>
      <c r="G147" s="477"/>
      <c r="H147" s="478"/>
      <c r="I147" s="540" t="s">
        <v>243</v>
      </c>
      <c r="J147" s="541"/>
      <c r="K147" s="541"/>
      <c r="L147" s="541"/>
      <c r="M147" s="541"/>
      <c r="N147" s="541"/>
      <c r="O147" s="541"/>
      <c r="P147" s="541"/>
      <c r="Q147" s="542"/>
    </row>
    <row r="148" spans="2:24" ht="48.75" customHeight="1" thickBot="1">
      <c r="B148" s="17">
        <v>0</v>
      </c>
      <c r="C148" s="323"/>
      <c r="D148" s="304"/>
      <c r="E148" s="12"/>
      <c r="F148" s="12"/>
      <c r="G148" s="306" t="s">
        <v>224</v>
      </c>
      <c r="H148" s="307"/>
      <c r="I148" s="332"/>
      <c r="J148" s="333"/>
      <c r="K148" s="333"/>
      <c r="L148" s="12"/>
      <c r="M148" s="12"/>
      <c r="N148" s="12"/>
      <c r="O148" s="12"/>
      <c r="P148" s="12"/>
      <c r="Q148" s="13"/>
      <c r="R148" s="338">
        <v>250000</v>
      </c>
      <c r="S148" s="338">
        <v>27500.23</v>
      </c>
      <c r="T148" s="338">
        <v>30000.23</v>
      </c>
      <c r="U148" s="339" t="s">
        <v>271</v>
      </c>
    </row>
    <row r="149" spans="2:24" ht="27.95" customHeight="1">
      <c r="C149" s="545" t="s">
        <v>460</v>
      </c>
      <c r="D149" s="355" t="s">
        <v>130</v>
      </c>
      <c r="E149" s="371" t="s">
        <v>376</v>
      </c>
      <c r="F149" s="372" t="s">
        <v>377</v>
      </c>
      <c r="G149" s="428" t="s">
        <v>4</v>
      </c>
      <c r="H149" s="66" t="s">
        <v>109</v>
      </c>
      <c r="I149" s="32">
        <v>3356.52</v>
      </c>
      <c r="J149" s="32">
        <v>2369.67</v>
      </c>
      <c r="K149" s="33">
        <v>3285.35</v>
      </c>
      <c r="L149" s="297">
        <v>2051.64</v>
      </c>
      <c r="M149" s="33">
        <v>2668</v>
      </c>
      <c r="N149" s="33">
        <v>2668</v>
      </c>
      <c r="O149" s="33">
        <v>2973</v>
      </c>
      <c r="P149" s="340">
        <v>4313.71</v>
      </c>
      <c r="Q149" s="2"/>
      <c r="R149" s="340">
        <v>4313.71</v>
      </c>
      <c r="S149" s="340">
        <v>4313.71</v>
      </c>
      <c r="T149" s="340">
        <v>4313.71</v>
      </c>
      <c r="U149" s="340"/>
    </row>
    <row r="150" spans="2:24" ht="27.95" customHeight="1">
      <c r="C150" s="546"/>
      <c r="D150" s="356" t="s">
        <v>130</v>
      </c>
      <c r="E150" s="379" t="s">
        <v>376</v>
      </c>
      <c r="F150" s="380" t="s">
        <v>378</v>
      </c>
      <c r="G150" s="415" t="s">
        <v>5</v>
      </c>
      <c r="H150" s="62" t="s">
        <v>109</v>
      </c>
      <c r="I150" s="33">
        <v>3059.09</v>
      </c>
      <c r="J150" s="33">
        <v>3111.43</v>
      </c>
      <c r="K150" s="33">
        <v>3733.43</v>
      </c>
      <c r="L150" s="297">
        <v>8279.58</v>
      </c>
      <c r="M150" s="33">
        <v>7217</v>
      </c>
      <c r="N150" s="33">
        <v>7217</v>
      </c>
      <c r="O150" s="33">
        <v>7707</v>
      </c>
      <c r="P150" s="340">
        <v>8359.4699999999993</v>
      </c>
      <c r="Q150" s="2"/>
      <c r="R150" s="340">
        <v>7248.22</v>
      </c>
      <c r="S150" s="340">
        <v>7248.22</v>
      </c>
      <c r="T150" s="340">
        <v>8359.4699999999993</v>
      </c>
      <c r="U150" s="340"/>
    </row>
    <row r="151" spans="2:24" ht="27.95" customHeight="1">
      <c r="C151" s="16" t="s">
        <v>459</v>
      </c>
      <c r="D151" s="356" t="s">
        <v>130</v>
      </c>
      <c r="E151" s="379" t="s">
        <v>376</v>
      </c>
      <c r="F151" s="380" t="s">
        <v>379</v>
      </c>
      <c r="G151" s="415" t="s">
        <v>6</v>
      </c>
      <c r="H151" s="62" t="s">
        <v>109</v>
      </c>
      <c r="I151" s="33">
        <v>1759.77</v>
      </c>
      <c r="J151" s="33">
        <v>1338.88</v>
      </c>
      <c r="K151" s="33">
        <v>1951.75</v>
      </c>
      <c r="L151" s="297">
        <v>1210.57</v>
      </c>
      <c r="M151" s="33">
        <v>1122</v>
      </c>
      <c r="N151" s="33">
        <v>1122</v>
      </c>
      <c r="O151" s="33">
        <v>1250</v>
      </c>
      <c r="P151" s="340">
        <v>2181.09</v>
      </c>
      <c r="Q151" s="2"/>
      <c r="R151" s="340">
        <v>2181.09</v>
      </c>
      <c r="S151" s="340">
        <v>2181.09</v>
      </c>
      <c r="T151" s="340">
        <v>2181.09</v>
      </c>
      <c r="U151" s="340"/>
    </row>
    <row r="152" spans="2:24" ht="27.95" customHeight="1">
      <c r="C152" s="206"/>
      <c r="D152" s="356" t="s">
        <v>130</v>
      </c>
      <c r="E152" s="379" t="s">
        <v>376</v>
      </c>
      <c r="F152" s="380" t="s">
        <v>380</v>
      </c>
      <c r="G152" s="415" t="s">
        <v>7</v>
      </c>
      <c r="H152" s="62" t="s">
        <v>109</v>
      </c>
      <c r="I152" s="33">
        <v>1573.68</v>
      </c>
      <c r="J152" s="33">
        <v>1647.91</v>
      </c>
      <c r="K152" s="33">
        <v>1976.43</v>
      </c>
      <c r="L152" s="297">
        <v>4756.55</v>
      </c>
      <c r="M152" s="33">
        <v>4319</v>
      </c>
      <c r="N152" s="33">
        <v>4319</v>
      </c>
      <c r="O152" s="33">
        <v>4048.12</v>
      </c>
      <c r="P152" s="340">
        <v>4227.6899999999996</v>
      </c>
      <c r="Q152" s="2"/>
      <c r="R152" s="340">
        <v>3104.19</v>
      </c>
      <c r="S152" s="340">
        <v>3665.94</v>
      </c>
      <c r="T152" s="340">
        <v>4227.6899999999996</v>
      </c>
      <c r="U152" s="340"/>
    </row>
    <row r="153" spans="2:24" ht="27.95" customHeight="1">
      <c r="C153" s="207" t="s">
        <v>458</v>
      </c>
      <c r="D153" s="356" t="s">
        <v>130</v>
      </c>
      <c r="E153" s="379" t="s">
        <v>376</v>
      </c>
      <c r="F153" s="380" t="s">
        <v>381</v>
      </c>
      <c r="G153" s="415" t="s">
        <v>8</v>
      </c>
      <c r="H153" s="62" t="s">
        <v>109</v>
      </c>
      <c r="I153" s="33">
        <v>451.15</v>
      </c>
      <c r="J153" s="33">
        <v>912.8</v>
      </c>
      <c r="K153" s="33">
        <v>949.28</v>
      </c>
      <c r="L153" s="297">
        <v>844.09</v>
      </c>
      <c r="M153" s="33">
        <v>792</v>
      </c>
      <c r="N153" s="33">
        <v>792</v>
      </c>
      <c r="O153" s="33">
        <v>882</v>
      </c>
      <c r="P153" s="340">
        <v>439.64</v>
      </c>
      <c r="Q153" s="2"/>
      <c r="R153" s="340">
        <v>439.64</v>
      </c>
      <c r="S153" s="340">
        <v>439.64</v>
      </c>
      <c r="T153" s="340">
        <v>439.64</v>
      </c>
      <c r="U153" s="340"/>
    </row>
    <row r="154" spans="2:24" ht="27.95" customHeight="1">
      <c r="C154" s="207" t="s">
        <v>458</v>
      </c>
      <c r="D154" s="356" t="s">
        <v>130</v>
      </c>
      <c r="E154" s="379" t="s">
        <v>376</v>
      </c>
      <c r="F154" s="380" t="s">
        <v>382</v>
      </c>
      <c r="G154" s="415" t="s">
        <v>9</v>
      </c>
      <c r="H154" s="62" t="s">
        <v>109</v>
      </c>
      <c r="I154" s="33">
        <v>305.14999999999998</v>
      </c>
      <c r="J154" s="33">
        <v>497.27</v>
      </c>
      <c r="K154" s="33">
        <v>465.73</v>
      </c>
      <c r="L154" s="297">
        <v>2000</v>
      </c>
      <c r="M154" s="33">
        <v>1358</v>
      </c>
      <c r="N154" s="33">
        <v>1358</v>
      </c>
      <c r="O154" s="33">
        <v>1346</v>
      </c>
      <c r="P154" s="340">
        <v>739.26</v>
      </c>
      <c r="Q154" s="2"/>
      <c r="R154" s="340">
        <v>739.26</v>
      </c>
      <c r="S154" s="340">
        <v>739.26</v>
      </c>
      <c r="T154" s="340">
        <v>739.26</v>
      </c>
      <c r="U154" s="340"/>
      <c r="V154" s="344">
        <f>SUM(S154*15/40)</f>
        <v>277.22249999999997</v>
      </c>
      <c r="W154" s="343">
        <f>SUM(S154-S153)</f>
        <v>299.62</v>
      </c>
      <c r="X154" s="4">
        <f>S153*100/S154</f>
        <v>59.470281091902713</v>
      </c>
    </row>
    <row r="155" spans="2:24" ht="27.95" customHeight="1">
      <c r="C155" s="256" t="s">
        <v>449</v>
      </c>
      <c r="D155" s="356" t="s">
        <v>130</v>
      </c>
      <c r="E155" s="379" t="s">
        <v>376</v>
      </c>
      <c r="F155" s="380" t="s">
        <v>383</v>
      </c>
      <c r="G155" s="415" t="s">
        <v>10</v>
      </c>
      <c r="H155" s="62" t="s">
        <v>109</v>
      </c>
      <c r="I155" s="33">
        <v>148.6</v>
      </c>
      <c r="J155" s="33">
        <v>116.15</v>
      </c>
      <c r="K155" s="33">
        <v>155.77000000000001</v>
      </c>
      <c r="L155" s="297">
        <v>129.28</v>
      </c>
      <c r="M155" s="33">
        <v>81</v>
      </c>
      <c r="N155" s="33">
        <v>81</v>
      </c>
      <c r="O155" s="33">
        <v>91</v>
      </c>
      <c r="P155" s="340">
        <v>182</v>
      </c>
      <c r="Q155" s="2"/>
      <c r="R155" s="340">
        <v>182</v>
      </c>
      <c r="S155" s="340">
        <v>182</v>
      </c>
      <c r="T155" s="340">
        <v>182</v>
      </c>
      <c r="U155" s="340"/>
      <c r="V155" s="42"/>
      <c r="X155" s="4">
        <f>SUM(V154*0.5947)</f>
        <v>164.86422074999999</v>
      </c>
    </row>
    <row r="156" spans="2:24" ht="27.95" customHeight="1">
      <c r="C156" s="255"/>
      <c r="D156" s="356" t="s">
        <v>130</v>
      </c>
      <c r="E156" s="379" t="s">
        <v>376</v>
      </c>
      <c r="F156" s="380" t="s">
        <v>384</v>
      </c>
      <c r="G156" s="415" t="s">
        <v>11</v>
      </c>
      <c r="H156" s="62" t="s">
        <v>109</v>
      </c>
      <c r="I156" s="33">
        <v>133.53</v>
      </c>
      <c r="J156" s="33">
        <v>140.36000000000001</v>
      </c>
      <c r="K156" s="33">
        <v>151.19999999999999</v>
      </c>
      <c r="L156" s="297">
        <v>414.24</v>
      </c>
      <c r="M156" s="33">
        <v>330</v>
      </c>
      <c r="N156" s="33">
        <v>330</v>
      </c>
      <c r="O156" s="33">
        <v>367</v>
      </c>
      <c r="P156" s="340">
        <v>352.3</v>
      </c>
      <c r="Q156" s="2"/>
      <c r="R156" s="340">
        <v>258.8</v>
      </c>
      <c r="S156" s="340">
        <v>305.55</v>
      </c>
      <c r="T156" s="340">
        <v>352.3</v>
      </c>
      <c r="U156" s="340"/>
    </row>
    <row r="157" spans="2:24" ht="27.95" customHeight="1">
      <c r="C157" s="365" t="s">
        <v>446</v>
      </c>
      <c r="D157" s="356" t="s">
        <v>130</v>
      </c>
      <c r="E157" s="379" t="s">
        <v>376</v>
      </c>
      <c r="F157" s="380" t="s">
        <v>385</v>
      </c>
      <c r="G157" s="415" t="s">
        <v>12</v>
      </c>
      <c r="H157" s="62" t="s">
        <v>109</v>
      </c>
      <c r="I157" s="33">
        <v>148.9</v>
      </c>
      <c r="J157" s="33">
        <v>115.59</v>
      </c>
      <c r="K157" s="33">
        <v>154.97999999999999</v>
      </c>
      <c r="L157" s="297">
        <v>107.8</v>
      </c>
      <c r="M157" s="33">
        <v>81</v>
      </c>
      <c r="N157" s="33">
        <v>81</v>
      </c>
      <c r="O157" s="33">
        <v>91</v>
      </c>
      <c r="P157" s="340">
        <v>182</v>
      </c>
      <c r="Q157" s="2"/>
      <c r="R157" s="340">
        <v>182</v>
      </c>
      <c r="S157" s="340">
        <v>182</v>
      </c>
      <c r="T157" s="340">
        <v>182</v>
      </c>
      <c r="U157" s="340"/>
    </row>
    <row r="158" spans="2:24" ht="27.95" customHeight="1">
      <c r="C158" s="76"/>
      <c r="D158" s="356" t="s">
        <v>130</v>
      </c>
      <c r="E158" s="379" t="s">
        <v>376</v>
      </c>
      <c r="F158" s="380" t="s">
        <v>386</v>
      </c>
      <c r="G158" s="415" t="s">
        <v>13</v>
      </c>
      <c r="H158" s="62" t="s">
        <v>109</v>
      </c>
      <c r="I158" s="33">
        <v>132.18</v>
      </c>
      <c r="J158" s="33">
        <v>139.35</v>
      </c>
      <c r="K158" s="33">
        <v>151.26</v>
      </c>
      <c r="L158" s="297">
        <v>385.67</v>
      </c>
      <c r="M158" s="33">
        <v>327</v>
      </c>
      <c r="N158" s="33">
        <v>327</v>
      </c>
      <c r="O158" s="33">
        <v>365</v>
      </c>
      <c r="P158" s="340">
        <v>352.26</v>
      </c>
      <c r="Q158" s="2"/>
      <c r="R158" s="340">
        <v>258.76</v>
      </c>
      <c r="S158" s="340">
        <v>305.51</v>
      </c>
      <c r="T158" s="340">
        <v>352.26</v>
      </c>
      <c r="U158" s="340"/>
    </row>
    <row r="159" spans="2:24" ht="27.95" customHeight="1">
      <c r="C159" s="534" t="s">
        <v>265</v>
      </c>
      <c r="D159" s="356" t="s">
        <v>130</v>
      </c>
      <c r="E159" s="379" t="s">
        <v>376</v>
      </c>
      <c r="F159" s="380" t="s">
        <v>387</v>
      </c>
      <c r="G159" s="415" t="s">
        <v>497</v>
      </c>
      <c r="H159" s="62" t="s">
        <v>109</v>
      </c>
      <c r="I159" s="33">
        <v>0</v>
      </c>
      <c r="J159" s="33">
        <v>0</v>
      </c>
      <c r="K159" s="33">
        <v>0</v>
      </c>
      <c r="L159" s="297">
        <v>0</v>
      </c>
      <c r="M159" s="33">
        <v>0</v>
      </c>
      <c r="N159" s="33">
        <v>0</v>
      </c>
      <c r="O159" s="33">
        <v>0</v>
      </c>
      <c r="P159" s="340">
        <v>0</v>
      </c>
      <c r="Q159" s="2"/>
      <c r="R159" s="340">
        <v>0</v>
      </c>
      <c r="S159" s="340">
        <v>0</v>
      </c>
      <c r="T159" s="340"/>
      <c r="U159" s="340"/>
      <c r="V159" s="4">
        <f>SUM(2.59*2)</f>
        <v>5.18</v>
      </c>
    </row>
    <row r="160" spans="2:24" ht="27.95" customHeight="1">
      <c r="C160" s="535"/>
      <c r="D160" s="356" t="s">
        <v>130</v>
      </c>
      <c r="E160" s="379" t="s">
        <v>376</v>
      </c>
      <c r="F160" s="380" t="s">
        <v>388</v>
      </c>
      <c r="G160" s="415" t="s">
        <v>266</v>
      </c>
      <c r="H160" s="62" t="s">
        <v>109</v>
      </c>
      <c r="I160" s="33">
        <v>0</v>
      </c>
      <c r="J160" s="33">
        <v>0</v>
      </c>
      <c r="K160" s="33">
        <v>0</v>
      </c>
      <c r="L160" s="297">
        <v>0</v>
      </c>
      <c r="M160" s="33">
        <v>0</v>
      </c>
      <c r="N160" s="33">
        <v>0</v>
      </c>
      <c r="O160" s="33">
        <v>0</v>
      </c>
      <c r="P160" s="340">
        <v>518</v>
      </c>
      <c r="Q160" s="2"/>
      <c r="R160" s="340">
        <v>518</v>
      </c>
      <c r="S160" s="340">
        <v>518</v>
      </c>
      <c r="T160" s="340">
        <v>518</v>
      </c>
      <c r="U160" s="340"/>
    </row>
    <row r="161" spans="2:21" ht="27.95" customHeight="1">
      <c r="C161" s="534" t="s">
        <v>462</v>
      </c>
      <c r="D161" s="356" t="s">
        <v>130</v>
      </c>
      <c r="E161" s="379" t="s">
        <v>376</v>
      </c>
      <c r="F161" s="380" t="s">
        <v>389</v>
      </c>
      <c r="G161" s="415" t="s">
        <v>268</v>
      </c>
      <c r="H161" s="62" t="s">
        <v>109</v>
      </c>
      <c r="I161" s="33">
        <v>0</v>
      </c>
      <c r="J161" s="33">
        <v>0</v>
      </c>
      <c r="K161" s="33">
        <v>0</v>
      </c>
      <c r="L161" s="297">
        <v>0</v>
      </c>
      <c r="M161" s="33">
        <v>0</v>
      </c>
      <c r="N161" s="33">
        <v>0</v>
      </c>
      <c r="O161" s="33">
        <v>0</v>
      </c>
      <c r="P161" s="340">
        <v>0</v>
      </c>
      <c r="Q161" s="2"/>
      <c r="R161" s="340">
        <v>0</v>
      </c>
      <c r="S161" s="340">
        <v>0</v>
      </c>
      <c r="T161" s="340"/>
      <c r="U161" s="340"/>
    </row>
    <row r="162" spans="2:21" ht="27.95" customHeight="1">
      <c r="C162" s="535"/>
      <c r="D162" s="356" t="s">
        <v>130</v>
      </c>
      <c r="E162" s="379" t="s">
        <v>376</v>
      </c>
      <c r="F162" s="380" t="s">
        <v>390</v>
      </c>
      <c r="G162" s="415" t="s">
        <v>267</v>
      </c>
      <c r="H162" s="62" t="s">
        <v>109</v>
      </c>
      <c r="I162" s="33">
        <v>0</v>
      </c>
      <c r="J162" s="33">
        <v>0</v>
      </c>
      <c r="K162" s="33">
        <v>0</v>
      </c>
      <c r="L162" s="297">
        <v>0</v>
      </c>
      <c r="M162" s="33">
        <v>0</v>
      </c>
      <c r="N162" s="33">
        <v>0</v>
      </c>
      <c r="O162" s="33">
        <v>0</v>
      </c>
      <c r="P162" s="340">
        <v>518</v>
      </c>
      <c r="Q162" s="2"/>
      <c r="R162" s="340">
        <v>518</v>
      </c>
      <c r="S162" s="340">
        <v>518</v>
      </c>
      <c r="T162" s="340">
        <v>518</v>
      </c>
      <c r="U162" s="340"/>
    </row>
    <row r="163" spans="2:21" ht="25.5" customHeight="1">
      <c r="C163" s="534" t="s">
        <v>461</v>
      </c>
      <c r="D163" s="356" t="s">
        <v>130</v>
      </c>
      <c r="E163" s="379" t="s">
        <v>376</v>
      </c>
      <c r="F163" s="380" t="s">
        <v>391</v>
      </c>
      <c r="G163" s="415" t="s">
        <v>270</v>
      </c>
      <c r="H163" s="62" t="s">
        <v>109</v>
      </c>
      <c r="I163" s="33">
        <v>0</v>
      </c>
      <c r="J163" s="33">
        <v>0</v>
      </c>
      <c r="K163" s="33">
        <v>0</v>
      </c>
      <c r="L163" s="297">
        <v>0</v>
      </c>
      <c r="M163" s="33">
        <v>0</v>
      </c>
      <c r="N163" s="33">
        <v>0</v>
      </c>
      <c r="O163" s="33">
        <v>0</v>
      </c>
      <c r="P163" s="340">
        <v>0</v>
      </c>
      <c r="Q163" s="2"/>
      <c r="R163" s="340">
        <v>0</v>
      </c>
      <c r="S163" s="340">
        <v>0</v>
      </c>
      <c r="T163" s="340"/>
      <c r="U163" s="340"/>
    </row>
    <row r="164" spans="2:21" ht="25.5" customHeight="1">
      <c r="C164" s="535"/>
      <c r="D164" s="356" t="s">
        <v>130</v>
      </c>
      <c r="E164" s="379" t="s">
        <v>376</v>
      </c>
      <c r="F164" s="380" t="s">
        <v>392</v>
      </c>
      <c r="G164" s="415" t="s">
        <v>269</v>
      </c>
      <c r="H164" s="62" t="s">
        <v>109</v>
      </c>
      <c r="I164" s="33">
        <v>0</v>
      </c>
      <c r="J164" s="33">
        <v>0</v>
      </c>
      <c r="K164" s="33">
        <v>0</v>
      </c>
      <c r="L164" s="297">
        <v>0</v>
      </c>
      <c r="M164" s="33">
        <v>0</v>
      </c>
      <c r="N164" s="33">
        <v>0</v>
      </c>
      <c r="O164" s="33">
        <v>0</v>
      </c>
      <c r="P164" s="340">
        <v>518</v>
      </c>
      <c r="Q164" s="2"/>
      <c r="R164" s="340">
        <v>518</v>
      </c>
      <c r="S164" s="340">
        <v>518</v>
      </c>
      <c r="T164" s="340">
        <v>518</v>
      </c>
      <c r="U164" s="340"/>
    </row>
    <row r="165" spans="2:21" ht="46.5">
      <c r="C165" s="205" t="s">
        <v>447</v>
      </c>
      <c r="D165" s="356" t="s">
        <v>130</v>
      </c>
      <c r="E165" s="379" t="s">
        <v>376</v>
      </c>
      <c r="F165" s="380" t="s">
        <v>393</v>
      </c>
      <c r="G165" s="415" t="s">
        <v>14</v>
      </c>
      <c r="H165" s="62" t="s">
        <v>109</v>
      </c>
      <c r="I165" s="33">
        <v>11.58</v>
      </c>
      <c r="J165" s="33">
        <v>12.17</v>
      </c>
      <c r="K165" s="33">
        <v>14.8</v>
      </c>
      <c r="L165" s="297">
        <v>15</v>
      </c>
      <c r="M165" s="33">
        <v>14</v>
      </c>
      <c r="N165" s="33">
        <v>14</v>
      </c>
      <c r="O165" s="33">
        <v>16</v>
      </c>
      <c r="P165" s="340">
        <v>18</v>
      </c>
      <c r="Q165" s="289"/>
      <c r="R165" s="340">
        <v>18</v>
      </c>
      <c r="S165" s="340">
        <v>18</v>
      </c>
      <c r="T165" s="340">
        <v>18</v>
      </c>
      <c r="U165" s="340"/>
    </row>
    <row r="166" spans="2:21" ht="64.5">
      <c r="C166" s="205" t="s">
        <v>453</v>
      </c>
      <c r="D166" s="356" t="s">
        <v>130</v>
      </c>
      <c r="E166" s="379" t="s">
        <v>376</v>
      </c>
      <c r="F166" s="380" t="s">
        <v>394</v>
      </c>
      <c r="G166" s="415" t="s">
        <v>15</v>
      </c>
      <c r="H166" s="62" t="s">
        <v>109</v>
      </c>
      <c r="I166" s="33">
        <v>0</v>
      </c>
      <c r="J166" s="33">
        <v>0</v>
      </c>
      <c r="K166" s="33">
        <v>0</v>
      </c>
      <c r="L166" s="33">
        <v>2000</v>
      </c>
      <c r="M166" s="33">
        <v>0</v>
      </c>
      <c r="N166" s="33">
        <v>0</v>
      </c>
      <c r="O166" s="33">
        <v>0</v>
      </c>
      <c r="P166" s="340">
        <v>2000</v>
      </c>
      <c r="Q166" s="289"/>
      <c r="R166" s="340">
        <v>500</v>
      </c>
      <c r="S166" s="340">
        <v>500</v>
      </c>
      <c r="T166" s="340">
        <v>500</v>
      </c>
      <c r="U166" s="340"/>
    </row>
    <row r="167" spans="2:21" ht="50.25">
      <c r="C167" s="16" t="s">
        <v>154</v>
      </c>
      <c r="D167" s="356" t="s">
        <v>130</v>
      </c>
      <c r="E167" s="379" t="s">
        <v>395</v>
      </c>
      <c r="F167" s="380" t="s">
        <v>396</v>
      </c>
      <c r="G167" s="446" t="s">
        <v>498</v>
      </c>
      <c r="H167" s="62" t="s">
        <v>112</v>
      </c>
      <c r="I167" s="33">
        <v>36278.39</v>
      </c>
      <c r="J167" s="33">
        <v>43741.83</v>
      </c>
      <c r="K167" s="33">
        <v>47076.23</v>
      </c>
      <c r="L167" s="33">
        <v>54000</v>
      </c>
      <c r="M167" s="33">
        <v>36000</v>
      </c>
      <c r="N167" s="33">
        <v>36000</v>
      </c>
      <c r="O167" s="33">
        <v>44000</v>
      </c>
      <c r="P167" s="33">
        <v>50000</v>
      </c>
      <c r="Q167" s="2"/>
      <c r="R167" s="340"/>
      <c r="S167" s="340"/>
      <c r="T167" s="340"/>
      <c r="U167" s="340"/>
    </row>
    <row r="168" spans="2:21" ht="47.25" thickBot="1">
      <c r="C168" s="16" t="s">
        <v>454</v>
      </c>
      <c r="D168" s="357" t="s">
        <v>130</v>
      </c>
      <c r="E168" s="381" t="s">
        <v>397</v>
      </c>
      <c r="F168" s="382" t="s">
        <v>398</v>
      </c>
      <c r="G168" s="429" t="s">
        <v>16</v>
      </c>
      <c r="H168" s="65" t="s">
        <v>102</v>
      </c>
      <c r="I168" s="34">
        <v>2.0099999999999998</v>
      </c>
      <c r="J168" s="34">
        <v>0.08</v>
      </c>
      <c r="K168" s="33">
        <v>0.18</v>
      </c>
      <c r="L168" s="33">
        <v>0.2</v>
      </c>
      <c r="M168" s="33">
        <v>0.2</v>
      </c>
      <c r="N168" s="33">
        <v>0.2</v>
      </c>
      <c r="O168" s="33">
        <v>0.2</v>
      </c>
      <c r="P168" s="33">
        <v>0.2</v>
      </c>
      <c r="Q168" s="41"/>
      <c r="R168" s="340"/>
      <c r="S168" s="340"/>
      <c r="T168" s="340"/>
      <c r="U168" s="340"/>
    </row>
    <row r="169" spans="2:21" ht="24.95" customHeight="1" thickBot="1">
      <c r="B169" s="17">
        <v>0</v>
      </c>
      <c r="C169" s="52"/>
      <c r="D169" s="223"/>
      <c r="E169" s="12"/>
      <c r="F169" s="12"/>
      <c r="G169" s="413" t="s">
        <v>521</v>
      </c>
      <c r="H169" s="64"/>
      <c r="I169" s="7">
        <f>SUM(I149:I168)</f>
        <v>47360.55</v>
      </c>
      <c r="J169" s="7">
        <f t="shared" ref="J169:P169" si="35">SUM(J149:J168)</f>
        <v>54143.490000000005</v>
      </c>
      <c r="K169" s="7">
        <f t="shared" si="35"/>
        <v>60066.390000000007</v>
      </c>
      <c r="L169" s="7">
        <f t="shared" si="35"/>
        <v>76194.62</v>
      </c>
      <c r="M169" s="7">
        <f t="shared" si="35"/>
        <v>54309.2</v>
      </c>
      <c r="N169" s="7">
        <f t="shared" si="35"/>
        <v>54309.2</v>
      </c>
      <c r="O169" s="7">
        <f t="shared" si="35"/>
        <v>63136.319999999992</v>
      </c>
      <c r="P169" s="7">
        <f t="shared" si="35"/>
        <v>74901.62</v>
      </c>
      <c r="Q169" s="9"/>
      <c r="R169" s="340"/>
      <c r="S169" s="340"/>
      <c r="T169" s="340"/>
      <c r="U169" s="340"/>
    </row>
    <row r="170" spans="2:21" ht="61.5" thickBot="1">
      <c r="B170" s="17">
        <v>0</v>
      </c>
      <c r="C170" s="57"/>
      <c r="D170" s="12"/>
      <c r="E170" s="12"/>
      <c r="F170" s="12"/>
      <c r="G170" s="43" t="s">
        <v>205</v>
      </c>
      <c r="H170" s="252"/>
      <c r="I170" s="332"/>
      <c r="J170" s="333"/>
      <c r="K170" s="333"/>
      <c r="L170" s="12"/>
      <c r="M170" s="12"/>
      <c r="N170" s="12"/>
      <c r="O170" s="12"/>
      <c r="P170" s="12"/>
      <c r="Q170" s="13"/>
      <c r="R170" s="340"/>
      <c r="S170" s="340"/>
      <c r="T170" s="340"/>
      <c r="U170" s="340"/>
    </row>
    <row r="171" spans="2:21" ht="33.950000000000003" customHeight="1" thickBot="1">
      <c r="C171" s="55" t="s">
        <v>455</v>
      </c>
      <c r="D171" s="355" t="s">
        <v>130</v>
      </c>
      <c r="E171" s="371" t="s">
        <v>376</v>
      </c>
      <c r="F171" s="372" t="s">
        <v>362</v>
      </c>
      <c r="G171" s="428" t="s">
        <v>22</v>
      </c>
      <c r="H171" s="66" t="s">
        <v>109</v>
      </c>
      <c r="I171" s="32">
        <v>7.58</v>
      </c>
      <c r="J171" s="32">
        <v>0.02</v>
      </c>
      <c r="K171" s="33">
        <v>7.28</v>
      </c>
      <c r="L171" s="33">
        <v>13</v>
      </c>
      <c r="M171" s="33">
        <v>13</v>
      </c>
      <c r="N171" s="33">
        <v>13</v>
      </c>
      <c r="O171" s="33">
        <v>13</v>
      </c>
      <c r="P171" s="340">
        <v>12</v>
      </c>
      <c r="Q171" s="3"/>
      <c r="R171" s="340">
        <v>12</v>
      </c>
      <c r="S171" s="340">
        <v>12</v>
      </c>
      <c r="T171" s="340">
        <v>12</v>
      </c>
      <c r="U171" s="340"/>
    </row>
    <row r="172" spans="2:21" ht="33.950000000000003" customHeight="1">
      <c r="C172" s="55" t="s">
        <v>455</v>
      </c>
      <c r="D172" s="356" t="s">
        <v>130</v>
      </c>
      <c r="E172" s="379" t="s">
        <v>376</v>
      </c>
      <c r="F172" s="380" t="s">
        <v>399</v>
      </c>
      <c r="G172" s="431" t="s">
        <v>23</v>
      </c>
      <c r="H172" s="163" t="s">
        <v>109</v>
      </c>
      <c r="I172" s="290">
        <v>45.53</v>
      </c>
      <c r="J172" s="290">
        <v>0.56999999999999995</v>
      </c>
      <c r="K172" s="33">
        <v>0</v>
      </c>
      <c r="L172" s="33">
        <v>0.1</v>
      </c>
      <c r="M172" s="33">
        <v>0.15</v>
      </c>
      <c r="N172" s="33">
        <v>0.15</v>
      </c>
      <c r="O172" s="33">
        <v>0.15</v>
      </c>
      <c r="P172" s="340">
        <v>0.15</v>
      </c>
      <c r="Q172" s="40"/>
      <c r="R172" s="340">
        <v>0.15</v>
      </c>
      <c r="S172" s="340">
        <v>0.15</v>
      </c>
      <c r="T172" s="340">
        <v>0.15</v>
      </c>
      <c r="U172" s="340"/>
    </row>
    <row r="173" spans="2:21" ht="20.25">
      <c r="C173" s="85"/>
      <c r="D173" s="356" t="s">
        <v>130</v>
      </c>
      <c r="E173" s="379" t="s">
        <v>376</v>
      </c>
      <c r="F173" s="380" t="s">
        <v>298</v>
      </c>
      <c r="G173" s="415" t="s">
        <v>24</v>
      </c>
      <c r="H173" s="62" t="s">
        <v>109</v>
      </c>
      <c r="I173" s="33">
        <v>76.42</v>
      </c>
      <c r="J173" s="33">
        <v>29.43</v>
      </c>
      <c r="K173" s="33">
        <v>65.37</v>
      </c>
      <c r="L173" s="33">
        <v>60</v>
      </c>
      <c r="M173" s="33">
        <v>60</v>
      </c>
      <c r="N173" s="33">
        <v>60</v>
      </c>
      <c r="O173" s="33">
        <v>60</v>
      </c>
      <c r="P173" s="340">
        <v>150</v>
      </c>
      <c r="Q173" s="2"/>
      <c r="R173" s="340">
        <v>150</v>
      </c>
      <c r="S173" s="340">
        <v>150</v>
      </c>
      <c r="T173" s="340">
        <v>150</v>
      </c>
      <c r="U173" s="340"/>
    </row>
    <row r="174" spans="2:21" ht="33" thickBot="1">
      <c r="C174" s="16" t="s">
        <v>155</v>
      </c>
      <c r="D174" s="357" t="s">
        <v>130</v>
      </c>
      <c r="E174" s="381" t="s">
        <v>400</v>
      </c>
      <c r="F174" s="382" t="s">
        <v>401</v>
      </c>
      <c r="G174" s="429" t="s">
        <v>21</v>
      </c>
      <c r="H174" s="65" t="s">
        <v>109</v>
      </c>
      <c r="I174" s="34">
        <v>258.55</v>
      </c>
      <c r="J174" s="34">
        <v>576.01</v>
      </c>
      <c r="K174" s="33">
        <v>413.17</v>
      </c>
      <c r="L174" s="33">
        <v>1000</v>
      </c>
      <c r="M174" s="33">
        <v>600</v>
      </c>
      <c r="N174" s="33">
        <v>600</v>
      </c>
      <c r="O174" s="33">
        <v>600</v>
      </c>
      <c r="P174" s="340">
        <v>1000</v>
      </c>
      <c r="Q174" s="2"/>
      <c r="R174" s="340">
        <v>1000</v>
      </c>
      <c r="S174" s="340">
        <v>1000</v>
      </c>
      <c r="T174" s="340">
        <v>1000</v>
      </c>
      <c r="U174" s="340"/>
    </row>
    <row r="175" spans="2:21" ht="41.25" thickBot="1">
      <c r="B175" s="17">
        <v>0</v>
      </c>
      <c r="C175" s="52"/>
      <c r="D175" s="223"/>
      <c r="E175" s="12"/>
      <c r="F175" s="12"/>
      <c r="G175" s="413" t="s">
        <v>206</v>
      </c>
      <c r="H175" s="64"/>
      <c r="I175" s="7">
        <f>SUM(I171:I174)</f>
        <v>388.08000000000004</v>
      </c>
      <c r="J175" s="7">
        <f t="shared" ref="J175:P175" si="36">SUM(J171:J174)</f>
        <v>606.03</v>
      </c>
      <c r="K175" s="7">
        <f t="shared" si="36"/>
        <v>485.82000000000005</v>
      </c>
      <c r="L175" s="7">
        <f t="shared" si="36"/>
        <v>1073.0999999999999</v>
      </c>
      <c r="M175" s="7">
        <f t="shared" si="36"/>
        <v>673.15</v>
      </c>
      <c r="N175" s="7">
        <f t="shared" si="36"/>
        <v>673.15</v>
      </c>
      <c r="O175" s="7">
        <f t="shared" si="36"/>
        <v>673.15</v>
      </c>
      <c r="P175" s="7">
        <f t="shared" si="36"/>
        <v>1162.1500000000001</v>
      </c>
      <c r="Q175" s="9"/>
      <c r="R175" s="340"/>
      <c r="S175" s="340"/>
      <c r="T175" s="340"/>
      <c r="U175" s="340"/>
    </row>
    <row r="176" spans="2:21" ht="41.25" thickBot="1">
      <c r="B176" s="17">
        <v>0</v>
      </c>
      <c r="C176" s="74"/>
      <c r="D176" s="12"/>
      <c r="E176" s="12"/>
      <c r="F176" s="12"/>
      <c r="G176" s="43" t="s">
        <v>531</v>
      </c>
      <c r="H176" s="251"/>
      <c r="I176" s="334"/>
      <c r="J176" s="335"/>
      <c r="K176" s="335"/>
      <c r="L176" s="11"/>
      <c r="M176" s="11"/>
      <c r="N176" s="11"/>
      <c r="O176" s="11"/>
      <c r="P176" s="11"/>
      <c r="Q176" s="14"/>
      <c r="R176" s="340"/>
      <c r="S176" s="340"/>
      <c r="T176" s="340"/>
      <c r="U176" s="340"/>
    </row>
    <row r="177" spans="2:21" ht="33">
      <c r="C177" s="16" t="s">
        <v>456</v>
      </c>
      <c r="D177" s="355" t="s">
        <v>130</v>
      </c>
      <c r="E177" s="371" t="s">
        <v>402</v>
      </c>
      <c r="F177" s="372" t="s">
        <v>403</v>
      </c>
      <c r="G177" s="428" t="s">
        <v>55</v>
      </c>
      <c r="H177" s="66" t="s">
        <v>174</v>
      </c>
      <c r="I177" s="32">
        <v>0.34</v>
      </c>
      <c r="J177" s="32">
        <v>0.34</v>
      </c>
      <c r="K177" s="33">
        <v>0.35</v>
      </c>
      <c r="L177" s="33">
        <v>0.34</v>
      </c>
      <c r="M177" s="33">
        <v>0.34</v>
      </c>
      <c r="N177" s="33">
        <v>0.34</v>
      </c>
      <c r="O177" s="33">
        <v>0.34</v>
      </c>
      <c r="P177" s="33">
        <v>0.34</v>
      </c>
      <c r="Q177" s="2"/>
      <c r="R177" s="340"/>
      <c r="S177" s="340"/>
      <c r="T177" s="340"/>
      <c r="U177" s="340"/>
    </row>
    <row r="178" spans="2:21" ht="38.25" customHeight="1" thickBot="1">
      <c r="C178" s="269" t="s">
        <v>164</v>
      </c>
      <c r="D178" s="357" t="s">
        <v>130</v>
      </c>
      <c r="E178" s="381" t="s">
        <v>404</v>
      </c>
      <c r="F178" s="382" t="s">
        <v>405</v>
      </c>
      <c r="G178" s="429" t="s">
        <v>58</v>
      </c>
      <c r="H178" s="65" t="s">
        <v>174</v>
      </c>
      <c r="I178" s="34">
        <v>0</v>
      </c>
      <c r="J178" s="34">
        <v>0.12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41"/>
      <c r="R178" s="340"/>
      <c r="S178" s="340"/>
      <c r="T178" s="340"/>
      <c r="U178" s="340"/>
    </row>
    <row r="179" spans="2:21" ht="24.95" customHeight="1" thickBot="1">
      <c r="B179" s="17">
        <v>0</v>
      </c>
      <c r="C179" s="52"/>
      <c r="D179" s="223"/>
      <c r="E179" s="12"/>
      <c r="F179" s="12"/>
      <c r="G179" s="413" t="s">
        <v>523</v>
      </c>
      <c r="H179" s="64"/>
      <c r="I179" s="7">
        <f>SUM(I177:I178)</f>
        <v>0.34</v>
      </c>
      <c r="J179" s="7">
        <f t="shared" ref="J179:P179" si="37">SUM(J177:J178)</f>
        <v>0.46</v>
      </c>
      <c r="K179" s="7">
        <f t="shared" si="37"/>
        <v>0.35</v>
      </c>
      <c r="L179" s="7">
        <f t="shared" si="37"/>
        <v>0.34</v>
      </c>
      <c r="M179" s="7">
        <f t="shared" si="37"/>
        <v>0.34</v>
      </c>
      <c r="N179" s="7">
        <f t="shared" si="37"/>
        <v>0.34</v>
      </c>
      <c r="O179" s="7">
        <f t="shared" si="37"/>
        <v>0.34</v>
      </c>
      <c r="P179" s="7">
        <f t="shared" si="37"/>
        <v>0.34</v>
      </c>
      <c r="Q179" s="9"/>
      <c r="R179" s="340"/>
      <c r="S179" s="340"/>
      <c r="T179" s="340"/>
      <c r="U179" s="340"/>
    </row>
    <row r="180" spans="2:21" ht="24.95" customHeight="1" thickBot="1">
      <c r="B180" s="17">
        <v>0</v>
      </c>
      <c r="C180" s="74"/>
      <c r="D180" s="12"/>
      <c r="E180" s="12"/>
      <c r="F180" s="12"/>
      <c r="G180" s="43" t="s">
        <v>522</v>
      </c>
      <c r="H180" s="251"/>
      <c r="I180" s="334"/>
      <c r="J180" s="335"/>
      <c r="K180" s="335"/>
      <c r="L180" s="11"/>
      <c r="M180" s="11"/>
      <c r="N180" s="11"/>
      <c r="O180" s="11"/>
      <c r="P180" s="11"/>
      <c r="Q180" s="14"/>
      <c r="R180" s="340"/>
      <c r="S180" s="340"/>
      <c r="T180" s="340"/>
      <c r="U180" s="340"/>
    </row>
    <row r="181" spans="2:21" ht="33.950000000000003" customHeight="1" thickBot="1">
      <c r="C181" s="366" t="s">
        <v>457</v>
      </c>
      <c r="D181" s="358" t="s">
        <v>130</v>
      </c>
      <c r="E181" s="377" t="s">
        <v>376</v>
      </c>
      <c r="F181" s="378" t="s">
        <v>290</v>
      </c>
      <c r="G181" s="443" t="s">
        <v>88</v>
      </c>
      <c r="H181" s="133" t="s">
        <v>109</v>
      </c>
      <c r="I181" s="28">
        <v>3.48</v>
      </c>
      <c r="J181" s="28">
        <v>694.62</v>
      </c>
      <c r="K181" s="33">
        <v>853.6</v>
      </c>
      <c r="L181" s="33">
        <v>350</v>
      </c>
      <c r="M181" s="33">
        <v>750</v>
      </c>
      <c r="N181" s="33">
        <v>750</v>
      </c>
      <c r="O181" s="33">
        <v>500</v>
      </c>
      <c r="P181" s="33">
        <v>800</v>
      </c>
      <c r="Q181" s="2"/>
      <c r="R181" s="340">
        <v>700</v>
      </c>
      <c r="S181" s="340">
        <v>700</v>
      </c>
      <c r="T181" s="340">
        <v>750</v>
      </c>
      <c r="U181" s="340"/>
    </row>
    <row r="182" spans="2:21" ht="25.5" customHeight="1" thickBot="1">
      <c r="B182" s="17">
        <v>0</v>
      </c>
      <c r="C182" s="52"/>
      <c r="D182" s="223"/>
      <c r="E182" s="12"/>
      <c r="F182" s="12"/>
      <c r="G182" s="413" t="s">
        <v>207</v>
      </c>
      <c r="H182" s="64"/>
      <c r="I182" s="7">
        <f>SUM(I181)</f>
        <v>3.48</v>
      </c>
      <c r="J182" s="7">
        <f>SUM(J181)</f>
        <v>694.62</v>
      </c>
      <c r="K182" s="7">
        <f>SUM(K181)</f>
        <v>853.6</v>
      </c>
      <c r="L182" s="7">
        <f t="shared" ref="L182:P182" si="38">SUM(L181)</f>
        <v>350</v>
      </c>
      <c r="M182" s="7">
        <f t="shared" si="38"/>
        <v>750</v>
      </c>
      <c r="N182" s="7">
        <f t="shared" si="38"/>
        <v>750</v>
      </c>
      <c r="O182" s="7">
        <f t="shared" si="38"/>
        <v>500</v>
      </c>
      <c r="P182" s="7">
        <f t="shared" si="38"/>
        <v>800</v>
      </c>
      <c r="Q182" s="9"/>
      <c r="R182" s="42">
        <f>+' DEPOSIT-I'!R45</f>
        <v>4060.9300000000007</v>
      </c>
      <c r="S182" s="42">
        <f>+' DEPOSIT-I'!S45</f>
        <v>4492.1299999999992</v>
      </c>
      <c r="T182" s="42">
        <f>+' DEPOSIT-I'!T45</f>
        <v>4923.6299999999992</v>
      </c>
    </row>
    <row r="183" spans="2:21" ht="39.950000000000003" customHeight="1" thickBot="1">
      <c r="B183" s="17">
        <v>0</v>
      </c>
      <c r="C183" s="69"/>
      <c r="D183" s="223"/>
      <c r="E183" s="12"/>
      <c r="F183" s="224"/>
      <c r="G183" s="54" t="s">
        <v>530</v>
      </c>
      <c r="H183" s="64"/>
      <c r="I183" s="7">
        <f>SUM(I169,I175,I179,I182)</f>
        <v>47752.450000000004</v>
      </c>
      <c r="J183" s="7">
        <f t="shared" ref="J183:P183" si="39">SUM(J169,J175,J179,J182)</f>
        <v>55444.600000000006</v>
      </c>
      <c r="K183" s="7">
        <f t="shared" si="39"/>
        <v>61406.16</v>
      </c>
      <c r="L183" s="7">
        <f t="shared" si="39"/>
        <v>77618.06</v>
      </c>
      <c r="M183" s="7">
        <f t="shared" si="39"/>
        <v>55732.689999999995</v>
      </c>
      <c r="N183" s="7">
        <f t="shared" si="39"/>
        <v>55732.689999999995</v>
      </c>
      <c r="O183" s="7">
        <f t="shared" si="39"/>
        <v>64309.80999999999</v>
      </c>
      <c r="P183" s="7">
        <f t="shared" si="39"/>
        <v>76864.109999999986</v>
      </c>
      <c r="Q183" s="9"/>
      <c r="R183" s="342">
        <f>SUM(R149:R182)</f>
        <v>26902.749999999996</v>
      </c>
      <c r="S183" s="342">
        <f>SUM(S149:S182)</f>
        <v>27989.199999999997</v>
      </c>
      <c r="T183" s="342">
        <f>SUM(T149:T182)</f>
        <v>30237.199999999997</v>
      </c>
    </row>
    <row r="184" spans="2:21" s="58" customFormat="1" ht="65.099999999999994" customHeight="1" thickBot="1">
      <c r="B184" s="17">
        <v>0</v>
      </c>
      <c r="C184" s="536"/>
      <c r="D184" s="537"/>
      <c r="E184" s="383"/>
      <c r="F184" s="383"/>
      <c r="G184" s="285" t="s">
        <v>508</v>
      </c>
      <c r="H184" s="189"/>
      <c r="I184" s="135">
        <f>SUM(I32,I47,I72,I98,I111,I127,I139,I146,I183)</f>
        <v>65485.320000000007</v>
      </c>
      <c r="J184" s="135">
        <f t="shared" ref="J184:P184" si="40">SUM(J32,J47,J72,J98,J111,J127,J139,J146,J183)</f>
        <v>73665.52</v>
      </c>
      <c r="K184" s="135">
        <f t="shared" si="40"/>
        <v>84387.63</v>
      </c>
      <c r="L184" s="135">
        <f t="shared" si="40"/>
        <v>120721.93000000001</v>
      </c>
      <c r="M184" s="135">
        <f t="shared" si="40"/>
        <v>88789.949999999983</v>
      </c>
      <c r="N184" s="135">
        <f t="shared" si="40"/>
        <v>88789.949999999983</v>
      </c>
      <c r="O184" s="135">
        <f t="shared" si="40"/>
        <v>96943.739999999991</v>
      </c>
      <c r="P184" s="135">
        <f t="shared" si="40"/>
        <v>126819.04</v>
      </c>
      <c r="Q184" s="172"/>
      <c r="R184" s="58">
        <v>52.46</v>
      </c>
      <c r="S184" s="58">
        <v>53.46</v>
      </c>
      <c r="T184" s="403">
        <f>+' DEPOSIT-I'!T45</f>
        <v>4923.6299999999992</v>
      </c>
    </row>
    <row r="185" spans="2:21">
      <c r="C185" s="236"/>
      <c r="D185" s="122"/>
      <c r="S185" s="42"/>
      <c r="T185" s="42">
        <f>SUM(T183:T184)</f>
        <v>35160.829999999994</v>
      </c>
    </row>
    <row r="186" spans="2:21">
      <c r="C186" s="236"/>
      <c r="D186" s="122"/>
    </row>
    <row r="187" spans="2:21">
      <c r="C187" s="236"/>
      <c r="D187" s="122"/>
    </row>
    <row r="188" spans="2:21">
      <c r="C188" s="236"/>
      <c r="D188" s="122"/>
    </row>
    <row r="189" spans="2:21" ht="15.75">
      <c r="C189" s="204"/>
      <c r="D189" s="122"/>
    </row>
    <row r="190" spans="2:21">
      <c r="C190" s="236"/>
      <c r="D190" s="122"/>
    </row>
    <row r="191" spans="2:21">
      <c r="C191" s="236"/>
      <c r="D191" s="122"/>
    </row>
    <row r="192" spans="2:21">
      <c r="C192" s="236"/>
      <c r="D192" s="122"/>
    </row>
    <row r="193" spans="3:4">
      <c r="C193" s="236"/>
      <c r="D193" s="122"/>
    </row>
    <row r="194" spans="3:4">
      <c r="C194" s="236"/>
      <c r="D194" s="122"/>
    </row>
    <row r="195" spans="3:4">
      <c r="C195" s="236"/>
      <c r="D195" s="122"/>
    </row>
    <row r="196" spans="3:4">
      <c r="C196" s="236"/>
      <c r="D196" s="122"/>
    </row>
    <row r="197" spans="3:4">
      <c r="C197" s="236"/>
      <c r="D197" s="122"/>
    </row>
    <row r="198" spans="3:4">
      <c r="C198" s="236"/>
      <c r="D198" s="122"/>
    </row>
    <row r="199" spans="3:4">
      <c r="C199" s="236"/>
      <c r="D199" s="122"/>
    </row>
    <row r="200" spans="3:4">
      <c r="C200" s="236"/>
      <c r="D200" s="122"/>
    </row>
    <row r="201" spans="3:4">
      <c r="C201" s="236"/>
      <c r="D201" s="122"/>
    </row>
    <row r="202" spans="3:4">
      <c r="C202" s="236"/>
      <c r="D202" s="122"/>
    </row>
    <row r="203" spans="3:4">
      <c r="C203" s="236"/>
      <c r="D203" s="122"/>
    </row>
    <row r="204" spans="3:4">
      <c r="C204" s="236"/>
      <c r="D204" s="122"/>
    </row>
    <row r="205" spans="3:4">
      <c r="C205" s="236"/>
      <c r="D205" s="122"/>
    </row>
    <row r="206" spans="3:4">
      <c r="C206" s="236"/>
      <c r="D206" s="122"/>
    </row>
    <row r="207" spans="3:4">
      <c r="C207" s="236"/>
      <c r="D207" s="122"/>
    </row>
    <row r="208" spans="3:4">
      <c r="C208" s="236"/>
      <c r="D208" s="122"/>
    </row>
    <row r="209" spans="3:4">
      <c r="C209" s="236"/>
      <c r="D209" s="122"/>
    </row>
  </sheetData>
  <autoFilter ref="B3:X196"/>
  <mergeCells count="40">
    <mergeCell ref="C2:H2"/>
    <mergeCell ref="I2:Q2"/>
    <mergeCell ref="D112:H112"/>
    <mergeCell ref="I112:Q112"/>
    <mergeCell ref="I128:Q128"/>
    <mergeCell ref="D128:H128"/>
    <mergeCell ref="I33:Q33"/>
    <mergeCell ref="I48:Q48"/>
    <mergeCell ref="I73:Q73"/>
    <mergeCell ref="D73:H73"/>
    <mergeCell ref="L5:L6"/>
    <mergeCell ref="I9:Q9"/>
    <mergeCell ref="D33:H33"/>
    <mergeCell ref="C92:C93"/>
    <mergeCell ref="C58:C60"/>
    <mergeCell ref="C4:H4"/>
    <mergeCell ref="C163:C164"/>
    <mergeCell ref="C184:D184"/>
    <mergeCell ref="C16:C17"/>
    <mergeCell ref="M5:N5"/>
    <mergeCell ref="I99:Q99"/>
    <mergeCell ref="C159:C160"/>
    <mergeCell ref="C161:C162"/>
    <mergeCell ref="I140:Q140"/>
    <mergeCell ref="D147:H147"/>
    <mergeCell ref="I147:Q147"/>
    <mergeCell ref="Q5:Q6"/>
    <mergeCell ref="C149:C150"/>
    <mergeCell ref="I4:Q4"/>
    <mergeCell ref="D99:H99"/>
    <mergeCell ref="D140:H140"/>
    <mergeCell ref="O5:P5"/>
    <mergeCell ref="C56:C57"/>
    <mergeCell ref="H5:H6"/>
    <mergeCell ref="C5:C6"/>
    <mergeCell ref="D9:H9"/>
    <mergeCell ref="I5:K5"/>
    <mergeCell ref="D5:F6"/>
    <mergeCell ref="D7:F7"/>
    <mergeCell ref="D48:H48"/>
  </mergeCells>
  <printOptions horizontalCentered="1"/>
  <pageMargins left="0.7" right="0.7" top="1.25" bottom="1.5" header="1" footer="1"/>
  <pageSetup paperSize="5" scale="87" firstPageNumber="15" pageOrder="overThenDown" orientation="portrait" useFirstPageNumber="1" r:id="rId1"/>
  <headerFooter>
    <oddHeader>&amp;R&amp;"Kruti Dev 692,Normal Bold":i;s yk[kkr</oddHeader>
    <oddFooter>&amp;C&amp;"Arial,Bold"&amp;10 &amp;P</oddFooter>
  </headerFooter>
  <rowBreaks count="8" manualBreakCount="8">
    <brk id="28" min="2" max="16" man="1"/>
    <brk id="42" min="2" max="16" man="1"/>
    <brk id="69" min="2" max="16" man="1"/>
    <brk id="84" min="2" max="16" man="1"/>
    <brk id="103" min="2" max="16" man="1"/>
    <brk id="121" min="2" max="16" man="1"/>
    <brk id="139" min="2" max="16" man="1"/>
    <brk id="162" min="2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showGridLines="0" view="pageBreakPreview" topLeftCell="C26" zoomScale="70" zoomScaleNormal="70" zoomScaleSheetLayoutView="70" workbookViewId="0">
      <selection activeCell="H21" sqref="H21"/>
    </sheetView>
  </sheetViews>
  <sheetFormatPr defaultRowHeight="15" outlineLevelCol="1"/>
  <cols>
    <col min="1" max="1" width="0" style="45" hidden="1" customWidth="1"/>
    <col min="2" max="2" width="0" style="44" hidden="1" customWidth="1"/>
    <col min="3" max="3" width="20.625" style="125" customWidth="1"/>
    <col min="4" max="4" width="3.125" style="312" customWidth="1" outlineLevel="1"/>
    <col min="5" max="6" width="5.625" style="384" customWidth="1" outlineLevel="1"/>
    <col min="7" max="7" width="40.625" style="118" customWidth="1"/>
    <col min="8" max="8" width="17.625" style="126" customWidth="1" outlineLevel="1"/>
    <col min="9" max="9" width="10.625" style="120" customWidth="1"/>
    <col min="10" max="11" width="10.625" style="121" customWidth="1"/>
    <col min="12" max="12" width="10.125" style="45" customWidth="1"/>
    <col min="13" max="14" width="10.625" style="45" customWidth="1" outlineLevel="1"/>
    <col min="15" max="15" width="10.125" style="45" customWidth="1"/>
    <col min="16" max="16" width="10.25" style="45" customWidth="1"/>
    <col min="17" max="17" width="9.5" style="45" customWidth="1"/>
    <col min="18" max="18" width="12.5" style="45" customWidth="1"/>
    <col min="19" max="16384" width="9" style="45"/>
  </cols>
  <sheetData>
    <row r="1" spans="2:20" hidden="1">
      <c r="D1" s="165"/>
    </row>
    <row r="2" spans="2:20" ht="39" customHeight="1" thickBot="1">
      <c r="C2" s="512" t="s">
        <v>259</v>
      </c>
      <c r="D2" s="512"/>
      <c r="E2" s="512"/>
      <c r="F2" s="512"/>
      <c r="G2" s="512"/>
      <c r="H2" s="512"/>
      <c r="I2" s="512" t="s">
        <v>259</v>
      </c>
      <c r="J2" s="512"/>
      <c r="K2" s="512"/>
      <c r="L2" s="512"/>
      <c r="M2" s="512"/>
      <c r="N2" s="512"/>
      <c r="O2" s="512"/>
      <c r="P2" s="512"/>
      <c r="Q2" s="512"/>
      <c r="R2" s="95" t="e">
        <f>+#REF!</f>
        <v>#REF!</v>
      </c>
    </row>
    <row r="3" spans="2:20" ht="42.75" customHeight="1" thickBot="1">
      <c r="C3" s="518" t="s">
        <v>261</v>
      </c>
      <c r="D3" s="522" t="s">
        <v>260</v>
      </c>
      <c r="E3" s="523"/>
      <c r="F3" s="524"/>
      <c r="G3" s="315" t="s">
        <v>249</v>
      </c>
      <c r="H3" s="516" t="s">
        <v>110</v>
      </c>
      <c r="I3" s="498" t="s">
        <v>1</v>
      </c>
      <c r="J3" s="499"/>
      <c r="K3" s="500"/>
      <c r="L3" s="544" t="s">
        <v>466</v>
      </c>
      <c r="M3" s="513" t="s">
        <v>262</v>
      </c>
      <c r="N3" s="495"/>
      <c r="O3" s="513" t="s">
        <v>263</v>
      </c>
      <c r="P3" s="495"/>
      <c r="Q3" s="543" t="s">
        <v>264</v>
      </c>
    </row>
    <row r="4" spans="2:20" ht="36.75" customHeight="1" thickBot="1">
      <c r="C4" s="518"/>
      <c r="D4" s="525"/>
      <c r="E4" s="526"/>
      <c r="F4" s="527"/>
      <c r="G4" s="284" t="s">
        <v>258</v>
      </c>
      <c r="H4" s="517"/>
      <c r="I4" s="406" t="s">
        <v>2</v>
      </c>
      <c r="J4" s="406" t="s">
        <v>3</v>
      </c>
      <c r="K4" s="406" t="s">
        <v>255</v>
      </c>
      <c r="L4" s="544"/>
      <c r="M4" s="302" t="s">
        <v>92</v>
      </c>
      <c r="N4" s="302" t="s">
        <v>90</v>
      </c>
      <c r="O4" s="302" t="s">
        <v>91</v>
      </c>
      <c r="P4" s="302" t="s">
        <v>90</v>
      </c>
      <c r="Q4" s="544"/>
    </row>
    <row r="5" spans="2:20" ht="24.95" customHeight="1" thickBot="1">
      <c r="C5" s="287">
        <v>1</v>
      </c>
      <c r="D5" s="528">
        <v>2</v>
      </c>
      <c r="E5" s="529"/>
      <c r="F5" s="530"/>
      <c r="G5" s="282">
        <v>3</v>
      </c>
      <c r="H5" s="287">
        <v>4</v>
      </c>
      <c r="I5" s="287">
        <v>5</v>
      </c>
      <c r="J5" s="287">
        <v>6</v>
      </c>
      <c r="K5" s="283">
        <v>7</v>
      </c>
      <c r="L5" s="287">
        <v>8</v>
      </c>
      <c r="M5" s="283">
        <v>9</v>
      </c>
      <c r="N5" s="287">
        <v>10</v>
      </c>
      <c r="O5" s="283">
        <v>11</v>
      </c>
      <c r="P5" s="287">
        <v>12</v>
      </c>
      <c r="Q5" s="283">
        <v>13</v>
      </c>
    </row>
    <row r="6" spans="2:20" ht="25.5" customHeight="1" thickBot="1">
      <c r="B6" s="44">
        <v>0</v>
      </c>
      <c r="C6" s="555" t="s">
        <v>244</v>
      </c>
      <c r="D6" s="556"/>
      <c r="E6" s="556"/>
      <c r="F6" s="556"/>
      <c r="G6" s="556"/>
      <c r="H6" s="557"/>
      <c r="I6" s="262"/>
      <c r="J6" s="257"/>
      <c r="K6" s="257"/>
      <c r="L6" s="257"/>
      <c r="M6" s="257"/>
      <c r="N6" s="257"/>
      <c r="O6" s="257"/>
      <c r="P6" s="257"/>
      <c r="Q6" s="258"/>
    </row>
    <row r="7" spans="2:20" s="4" customFormat="1" ht="48" customHeight="1" thickBot="1">
      <c r="B7" s="17">
        <v>0</v>
      </c>
      <c r="C7" s="238"/>
      <c r="D7" s="520" t="s">
        <v>237</v>
      </c>
      <c r="E7" s="520"/>
      <c r="F7" s="520"/>
      <c r="G7" s="520"/>
      <c r="H7" s="521"/>
      <c r="I7" s="540" t="s">
        <v>235</v>
      </c>
      <c r="J7" s="541"/>
      <c r="K7" s="541"/>
      <c r="L7" s="541"/>
      <c r="M7" s="541"/>
      <c r="N7" s="541"/>
      <c r="O7" s="541"/>
      <c r="P7" s="541"/>
      <c r="Q7" s="542"/>
      <c r="R7" s="18"/>
      <c r="S7" s="18"/>
      <c r="T7" s="18"/>
    </row>
    <row r="8" spans="2:20" ht="61.5" thickBot="1">
      <c r="B8" s="44">
        <v>0</v>
      </c>
      <c r="C8" s="57"/>
      <c r="D8" s="12"/>
      <c r="E8" s="12"/>
      <c r="F8" s="12"/>
      <c r="G8" s="237" t="s">
        <v>219</v>
      </c>
      <c r="H8" s="252"/>
      <c r="I8" s="223"/>
      <c r="J8" s="12"/>
      <c r="K8" s="12"/>
      <c r="L8" s="12"/>
      <c r="M8" s="12"/>
      <c r="N8" s="12"/>
      <c r="O8" s="12"/>
      <c r="P8" s="12"/>
      <c r="Q8" s="13"/>
    </row>
    <row r="9" spans="2:20" ht="25.5" customHeight="1">
      <c r="C9" s="553" t="s">
        <v>134</v>
      </c>
      <c r="D9" s="362" t="s">
        <v>131</v>
      </c>
      <c r="E9" s="371" t="s">
        <v>406</v>
      </c>
      <c r="F9" s="372" t="s">
        <v>407</v>
      </c>
      <c r="G9" s="422" t="s">
        <v>156</v>
      </c>
      <c r="H9" s="66" t="s">
        <v>226</v>
      </c>
      <c r="I9" s="32">
        <v>699.6</v>
      </c>
      <c r="J9" s="32">
        <v>1027.0899999999999</v>
      </c>
      <c r="K9" s="32">
        <v>927.71</v>
      </c>
      <c r="L9" s="32">
        <v>350</v>
      </c>
      <c r="M9" s="32">
        <v>350</v>
      </c>
      <c r="N9" s="32">
        <v>350</v>
      </c>
      <c r="O9" s="32">
        <v>350</v>
      </c>
      <c r="P9" s="32">
        <v>350</v>
      </c>
      <c r="Q9" s="166"/>
    </row>
    <row r="10" spans="2:20" ht="25.5" customHeight="1">
      <c r="C10" s="554"/>
      <c r="D10" s="363" t="s">
        <v>131</v>
      </c>
      <c r="E10" s="373" t="s">
        <v>406</v>
      </c>
      <c r="F10" s="374" t="s">
        <v>408</v>
      </c>
      <c r="G10" s="412" t="s">
        <v>63</v>
      </c>
      <c r="H10" s="62" t="s">
        <v>225</v>
      </c>
      <c r="I10" s="33">
        <v>585.36</v>
      </c>
      <c r="J10" s="33">
        <v>0.01</v>
      </c>
      <c r="K10" s="33">
        <v>20</v>
      </c>
      <c r="L10" s="33">
        <v>500</v>
      </c>
      <c r="M10" s="33">
        <v>500</v>
      </c>
      <c r="N10" s="33">
        <v>500</v>
      </c>
      <c r="O10" s="33">
        <v>500</v>
      </c>
      <c r="P10" s="33">
        <v>500</v>
      </c>
      <c r="Q10" s="167"/>
    </row>
    <row r="11" spans="2:20" ht="25.5" customHeight="1">
      <c r="C11" s="145"/>
      <c r="D11" s="363" t="s">
        <v>131</v>
      </c>
      <c r="E11" s="373" t="s">
        <v>406</v>
      </c>
      <c r="F11" s="374" t="s">
        <v>409</v>
      </c>
      <c r="G11" s="412" t="s">
        <v>64</v>
      </c>
      <c r="H11" s="62" t="s">
        <v>226</v>
      </c>
      <c r="I11" s="33">
        <v>27.5</v>
      </c>
      <c r="J11" s="33">
        <v>11.62</v>
      </c>
      <c r="K11" s="33">
        <v>0</v>
      </c>
      <c r="L11" s="33">
        <v>25</v>
      </c>
      <c r="M11" s="33">
        <v>25</v>
      </c>
      <c r="N11" s="33">
        <v>25</v>
      </c>
      <c r="O11" s="33">
        <v>25</v>
      </c>
      <c r="P11" s="33">
        <v>25</v>
      </c>
      <c r="Q11" s="167"/>
    </row>
    <row r="12" spans="2:20" ht="25.5" customHeight="1" thickBot="1">
      <c r="C12" s="409"/>
      <c r="D12" s="364" t="s">
        <v>131</v>
      </c>
      <c r="E12" s="375" t="s">
        <v>406</v>
      </c>
      <c r="F12" s="376" t="s">
        <v>410</v>
      </c>
      <c r="G12" s="425" t="s">
        <v>157</v>
      </c>
      <c r="H12" s="65" t="s">
        <v>226</v>
      </c>
      <c r="I12" s="34">
        <v>103.71</v>
      </c>
      <c r="J12" s="34">
        <v>83.29</v>
      </c>
      <c r="K12" s="34">
        <v>112.59</v>
      </c>
      <c r="L12" s="34">
        <v>250</v>
      </c>
      <c r="M12" s="34">
        <v>250</v>
      </c>
      <c r="N12" s="34">
        <v>250</v>
      </c>
      <c r="O12" s="34">
        <v>250</v>
      </c>
      <c r="P12" s="34">
        <v>250</v>
      </c>
      <c r="Q12" s="426"/>
    </row>
    <row r="13" spans="2:20" ht="61.5" thickBot="1">
      <c r="B13" s="44">
        <v>0</v>
      </c>
      <c r="C13" s="52"/>
      <c r="D13" s="223"/>
      <c r="E13" s="385" t="s">
        <v>411</v>
      </c>
      <c r="F13" s="386" t="s">
        <v>411</v>
      </c>
      <c r="G13" s="423" t="s">
        <v>487</v>
      </c>
      <c r="H13" s="64"/>
      <c r="I13" s="7">
        <f>SUM(I9:I12)</f>
        <v>1416.17</v>
      </c>
      <c r="J13" s="7">
        <f>SUM(J9:J12)</f>
        <v>1122.0099999999998</v>
      </c>
      <c r="K13" s="7">
        <f>SUM(K9:K12)</f>
        <v>1060.3</v>
      </c>
      <c r="L13" s="7">
        <f t="shared" ref="L13:P13" si="0">SUM(L9:L12)</f>
        <v>1125</v>
      </c>
      <c r="M13" s="7">
        <f t="shared" si="0"/>
        <v>1125</v>
      </c>
      <c r="N13" s="7">
        <f t="shared" si="0"/>
        <v>1125</v>
      </c>
      <c r="O13" s="7">
        <f t="shared" si="0"/>
        <v>1125</v>
      </c>
      <c r="P13" s="7">
        <f t="shared" si="0"/>
        <v>1125</v>
      </c>
      <c r="Q13" s="9"/>
    </row>
    <row r="14" spans="2:20" ht="41.25" thickBot="1">
      <c r="B14" s="44">
        <v>0</v>
      </c>
      <c r="C14" s="57"/>
      <c r="D14" s="12"/>
      <c r="E14" s="385" t="s">
        <v>411</v>
      </c>
      <c r="F14" s="385" t="s">
        <v>411</v>
      </c>
      <c r="G14" s="416" t="s">
        <v>220</v>
      </c>
      <c r="H14" s="252"/>
      <c r="I14" s="223"/>
      <c r="J14" s="12"/>
      <c r="K14" s="12"/>
      <c r="L14" s="12"/>
      <c r="M14" s="12"/>
      <c r="N14" s="12"/>
      <c r="O14" s="12"/>
      <c r="P14" s="12"/>
      <c r="Q14" s="13"/>
    </row>
    <row r="15" spans="2:20" ht="40.5" customHeight="1" thickBot="1">
      <c r="C15" s="82" t="s">
        <v>229</v>
      </c>
      <c r="D15" s="362" t="s">
        <v>131</v>
      </c>
      <c r="E15" s="371" t="s">
        <v>274</v>
      </c>
      <c r="F15" s="372" t="s">
        <v>412</v>
      </c>
      <c r="G15" s="422" t="s">
        <v>158</v>
      </c>
      <c r="H15" s="62" t="s">
        <v>174</v>
      </c>
      <c r="I15" s="32">
        <v>10000</v>
      </c>
      <c r="J15" s="32">
        <v>1500</v>
      </c>
      <c r="K15" s="33">
        <v>3500</v>
      </c>
      <c r="L15" s="33">
        <v>5000</v>
      </c>
      <c r="M15" s="33">
        <v>0</v>
      </c>
      <c r="N15" s="33">
        <v>0</v>
      </c>
      <c r="O15" s="33">
        <v>0</v>
      </c>
      <c r="P15" s="33">
        <v>25000</v>
      </c>
      <c r="Q15" s="166"/>
    </row>
    <row r="16" spans="2:20" ht="41.25" thickBot="1">
      <c r="B16" s="44">
        <v>0</v>
      </c>
      <c r="C16" s="52"/>
      <c r="D16" s="223"/>
      <c r="E16" s="12"/>
      <c r="F16" s="12"/>
      <c r="G16" s="413" t="s">
        <v>538</v>
      </c>
      <c r="H16" s="64"/>
      <c r="I16" s="7">
        <f>SUM(I15)</f>
        <v>10000</v>
      </c>
      <c r="J16" s="7">
        <f t="shared" ref="J16:P16" si="1">SUM(J15)</f>
        <v>1500</v>
      </c>
      <c r="K16" s="7">
        <f t="shared" si="1"/>
        <v>3500</v>
      </c>
      <c r="L16" s="7">
        <f t="shared" si="1"/>
        <v>5000</v>
      </c>
      <c r="M16" s="7">
        <f t="shared" si="1"/>
        <v>0</v>
      </c>
      <c r="N16" s="7">
        <f t="shared" si="1"/>
        <v>0</v>
      </c>
      <c r="O16" s="7">
        <f t="shared" si="1"/>
        <v>0</v>
      </c>
      <c r="P16" s="7">
        <f t="shared" si="1"/>
        <v>25000</v>
      </c>
      <c r="Q16" s="9"/>
    </row>
    <row r="17" spans="2:17" ht="57" thickBot="1">
      <c r="B17" s="44">
        <v>0</v>
      </c>
      <c r="C17" s="69"/>
      <c r="D17" s="223"/>
      <c r="E17" s="12"/>
      <c r="F17" s="224"/>
      <c r="G17" s="53" t="s">
        <v>490</v>
      </c>
      <c r="H17" s="64"/>
      <c r="I17" s="7">
        <f>SUM(I13,I16)</f>
        <v>11416.17</v>
      </c>
      <c r="J17" s="7">
        <f t="shared" ref="J17:P17" si="2">SUM(J13,J16)</f>
        <v>2622.0099999999998</v>
      </c>
      <c r="K17" s="7">
        <f t="shared" si="2"/>
        <v>4560.3</v>
      </c>
      <c r="L17" s="7">
        <f t="shared" si="2"/>
        <v>6125</v>
      </c>
      <c r="M17" s="7">
        <f t="shared" si="2"/>
        <v>1125</v>
      </c>
      <c r="N17" s="7">
        <f t="shared" si="2"/>
        <v>1125</v>
      </c>
      <c r="O17" s="7">
        <f t="shared" si="2"/>
        <v>1125</v>
      </c>
      <c r="P17" s="7">
        <f t="shared" si="2"/>
        <v>26125</v>
      </c>
      <c r="Q17" s="9"/>
    </row>
    <row r="18" spans="2:17" s="4" customFormat="1" ht="48" customHeight="1" thickBot="1">
      <c r="B18" s="17">
        <v>0</v>
      </c>
      <c r="C18" s="238"/>
      <c r="D18" s="531" t="s">
        <v>242</v>
      </c>
      <c r="E18" s="532"/>
      <c r="F18" s="532"/>
      <c r="G18" s="532"/>
      <c r="H18" s="533"/>
      <c r="I18" s="540" t="s">
        <v>160</v>
      </c>
      <c r="J18" s="541"/>
      <c r="K18" s="541"/>
      <c r="L18" s="541"/>
      <c r="M18" s="541"/>
      <c r="N18" s="541"/>
      <c r="O18" s="541"/>
      <c r="P18" s="541"/>
      <c r="Q18" s="542"/>
    </row>
    <row r="19" spans="2:17" ht="42" customHeight="1" thickBot="1">
      <c r="B19" s="44">
        <v>0</v>
      </c>
      <c r="C19" s="57"/>
      <c r="D19" s="12"/>
      <c r="E19" s="12"/>
      <c r="F19" s="12"/>
      <c r="G19" s="416" t="s">
        <v>486</v>
      </c>
      <c r="H19" s="252"/>
      <c r="I19" s="223"/>
      <c r="J19" s="12"/>
      <c r="K19" s="12"/>
      <c r="L19" s="12"/>
      <c r="M19" s="12"/>
      <c r="N19" s="12"/>
      <c r="O19" s="12"/>
      <c r="P19" s="12"/>
      <c r="Q19" s="13"/>
    </row>
    <row r="20" spans="2:17" ht="42" customHeight="1" thickBot="1">
      <c r="C20" s="124" t="s">
        <v>172</v>
      </c>
      <c r="D20" s="362" t="s">
        <v>131</v>
      </c>
      <c r="E20" s="371" t="s">
        <v>308</v>
      </c>
      <c r="F20" s="372" t="s">
        <v>412</v>
      </c>
      <c r="G20" s="422" t="s">
        <v>89</v>
      </c>
      <c r="H20" s="64" t="s">
        <v>98</v>
      </c>
      <c r="I20" s="313">
        <v>0</v>
      </c>
      <c r="J20" s="313">
        <v>0</v>
      </c>
      <c r="K20" s="297">
        <v>0</v>
      </c>
      <c r="L20" s="33">
        <v>5000</v>
      </c>
      <c r="M20" s="33">
        <v>0</v>
      </c>
      <c r="N20" s="33">
        <v>0</v>
      </c>
      <c r="O20" s="33">
        <v>0</v>
      </c>
      <c r="P20" s="28">
        <v>2500</v>
      </c>
      <c r="Q20" s="6"/>
    </row>
    <row r="21" spans="2:17" ht="41.25" thickBot="1">
      <c r="B21" s="44">
        <v>0</v>
      </c>
      <c r="C21" s="52"/>
      <c r="D21" s="223"/>
      <c r="E21" s="12"/>
      <c r="F21" s="12"/>
      <c r="G21" s="423" t="s">
        <v>488</v>
      </c>
      <c r="H21" s="64"/>
      <c r="I21" s="7">
        <f>SUM(I20)</f>
        <v>0</v>
      </c>
      <c r="J21" s="7">
        <f t="shared" ref="J21:P22" si="3">SUM(J20)</f>
        <v>0</v>
      </c>
      <c r="K21" s="7">
        <f t="shared" si="3"/>
        <v>0</v>
      </c>
      <c r="L21" s="7">
        <f t="shared" si="3"/>
        <v>5000</v>
      </c>
      <c r="M21" s="7">
        <f t="shared" si="3"/>
        <v>0</v>
      </c>
      <c r="N21" s="7">
        <f t="shared" si="3"/>
        <v>0</v>
      </c>
      <c r="O21" s="7">
        <f t="shared" si="3"/>
        <v>0</v>
      </c>
      <c r="P21" s="7">
        <f t="shared" si="3"/>
        <v>2500</v>
      </c>
      <c r="Q21" s="9"/>
    </row>
    <row r="22" spans="2:17" ht="72.75" thickBot="1">
      <c r="B22" s="44">
        <v>0</v>
      </c>
      <c r="C22" s="69"/>
      <c r="D22" s="223"/>
      <c r="E22" s="12"/>
      <c r="F22" s="224"/>
      <c r="G22" s="53" t="s">
        <v>491</v>
      </c>
      <c r="H22" s="64"/>
      <c r="I22" s="7">
        <f>SUM(I21)</f>
        <v>0</v>
      </c>
      <c r="J22" s="7">
        <f t="shared" si="3"/>
        <v>0</v>
      </c>
      <c r="K22" s="7">
        <f t="shared" si="3"/>
        <v>0</v>
      </c>
      <c r="L22" s="7">
        <f t="shared" si="3"/>
        <v>5000</v>
      </c>
      <c r="M22" s="7">
        <f t="shared" si="3"/>
        <v>0</v>
      </c>
      <c r="N22" s="7">
        <f t="shared" si="3"/>
        <v>0</v>
      </c>
      <c r="O22" s="7">
        <f t="shared" si="3"/>
        <v>0</v>
      </c>
      <c r="P22" s="7">
        <f t="shared" si="3"/>
        <v>2500</v>
      </c>
      <c r="Q22" s="9"/>
    </row>
    <row r="23" spans="2:17" ht="56.25" customHeight="1" thickBot="1">
      <c r="B23" s="44">
        <v>0</v>
      </c>
      <c r="C23" s="238"/>
      <c r="D23" s="477" t="s">
        <v>245</v>
      </c>
      <c r="E23" s="477"/>
      <c r="F23" s="477"/>
      <c r="G23" s="477"/>
      <c r="H23" s="478"/>
      <c r="I23" s="540" t="s">
        <v>246</v>
      </c>
      <c r="J23" s="541"/>
      <c r="K23" s="541"/>
      <c r="L23" s="541"/>
      <c r="M23" s="541"/>
      <c r="N23" s="541"/>
      <c r="O23" s="541"/>
      <c r="P23" s="541"/>
      <c r="Q23" s="542"/>
    </row>
    <row r="24" spans="2:17" ht="61.5" thickBot="1">
      <c r="B24" s="44">
        <v>0</v>
      </c>
      <c r="C24" s="57"/>
      <c r="D24" s="12"/>
      <c r="E24" s="12"/>
      <c r="F24" s="12"/>
      <c r="G24" s="416" t="s">
        <v>221</v>
      </c>
      <c r="H24" s="252"/>
      <c r="I24" s="223"/>
      <c r="J24" s="12"/>
      <c r="K24" s="12"/>
      <c r="L24" s="12"/>
      <c r="M24" s="12"/>
      <c r="N24" s="12"/>
      <c r="O24" s="12"/>
      <c r="P24" s="12"/>
      <c r="Q24" s="13"/>
    </row>
    <row r="25" spans="2:17" ht="102">
      <c r="C25" s="55" t="s">
        <v>252</v>
      </c>
      <c r="D25" s="362" t="s">
        <v>131</v>
      </c>
      <c r="E25" s="371" t="s">
        <v>413</v>
      </c>
      <c r="F25" s="372" t="s">
        <v>414</v>
      </c>
      <c r="G25" s="422" t="s">
        <v>122</v>
      </c>
      <c r="H25" s="66" t="s">
        <v>226</v>
      </c>
      <c r="I25" s="32">
        <v>0</v>
      </c>
      <c r="J25" s="32">
        <v>0</v>
      </c>
      <c r="K25" s="32">
        <v>0</v>
      </c>
      <c r="L25" s="32">
        <v>0</v>
      </c>
      <c r="M25" s="427">
        <v>0</v>
      </c>
      <c r="N25" s="427">
        <v>0</v>
      </c>
      <c r="O25" s="32">
        <v>0</v>
      </c>
      <c r="P25" s="32">
        <v>0</v>
      </c>
      <c r="Q25" s="3"/>
    </row>
    <row r="26" spans="2:17" ht="66" customHeight="1" thickBot="1">
      <c r="C26" s="61" t="s">
        <v>253</v>
      </c>
      <c r="D26" s="364" t="s">
        <v>131</v>
      </c>
      <c r="E26" s="375" t="s">
        <v>413</v>
      </c>
      <c r="F26" s="376" t="s">
        <v>415</v>
      </c>
      <c r="G26" s="425" t="s">
        <v>123</v>
      </c>
      <c r="H26" s="65" t="s">
        <v>226</v>
      </c>
      <c r="I26" s="34">
        <v>0</v>
      </c>
      <c r="J26" s="34">
        <v>1421.77</v>
      </c>
      <c r="K26" s="34">
        <v>10.88</v>
      </c>
      <c r="L26" s="34">
        <v>1500</v>
      </c>
      <c r="M26" s="337">
        <v>1500</v>
      </c>
      <c r="N26" s="337">
        <v>1500</v>
      </c>
      <c r="O26" s="34">
        <v>1500</v>
      </c>
      <c r="P26" s="34">
        <v>1500</v>
      </c>
      <c r="Q26" s="15"/>
    </row>
    <row r="27" spans="2:17" ht="61.5" thickBot="1">
      <c r="B27" s="44">
        <v>0</v>
      </c>
      <c r="C27" s="52"/>
      <c r="D27" s="223"/>
      <c r="E27" s="12"/>
      <c r="F27" s="224"/>
      <c r="G27" s="423" t="s">
        <v>489</v>
      </c>
      <c r="H27" s="64"/>
      <c r="I27" s="7">
        <f>SUM(I25:I26)</f>
        <v>0</v>
      </c>
      <c r="J27" s="7">
        <f t="shared" ref="J27:P27" si="4">SUM(J25:J26)</f>
        <v>1421.77</v>
      </c>
      <c r="K27" s="7">
        <f t="shared" si="4"/>
        <v>10.88</v>
      </c>
      <c r="L27" s="7">
        <f t="shared" si="4"/>
        <v>1500</v>
      </c>
      <c r="M27" s="7">
        <f t="shared" si="4"/>
        <v>1500</v>
      </c>
      <c r="N27" s="7">
        <f t="shared" si="4"/>
        <v>1500</v>
      </c>
      <c r="O27" s="7">
        <f t="shared" si="4"/>
        <v>1500</v>
      </c>
      <c r="P27" s="7">
        <f t="shared" si="4"/>
        <v>1500</v>
      </c>
      <c r="Q27" s="9"/>
    </row>
    <row r="28" spans="2:17" ht="72.75" thickBot="1">
      <c r="B28" s="44">
        <v>0</v>
      </c>
      <c r="C28" s="69"/>
      <c r="D28" s="223"/>
      <c r="E28" s="12"/>
      <c r="F28" s="224"/>
      <c r="G28" s="53" t="s">
        <v>492</v>
      </c>
      <c r="H28" s="64"/>
      <c r="I28" s="7">
        <f>SUM(I27)</f>
        <v>0</v>
      </c>
      <c r="J28" s="7">
        <f t="shared" ref="J28:P28" si="5">SUM(J27)</f>
        <v>1421.77</v>
      </c>
      <c r="K28" s="7">
        <f t="shared" si="5"/>
        <v>10.88</v>
      </c>
      <c r="L28" s="7">
        <f t="shared" si="5"/>
        <v>1500</v>
      </c>
      <c r="M28" s="7">
        <f t="shared" si="5"/>
        <v>1500</v>
      </c>
      <c r="N28" s="7">
        <f t="shared" si="5"/>
        <v>1500</v>
      </c>
      <c r="O28" s="7">
        <f t="shared" si="5"/>
        <v>1500</v>
      </c>
      <c r="P28" s="7">
        <f t="shared" si="5"/>
        <v>1500</v>
      </c>
      <c r="Q28" s="9"/>
    </row>
    <row r="29" spans="2:17" ht="65.25" customHeight="1">
      <c r="B29" s="44">
        <v>0</v>
      </c>
      <c r="C29" s="261"/>
      <c r="D29" s="346"/>
      <c r="E29" s="387"/>
      <c r="F29" s="387"/>
      <c r="G29" s="424" t="s">
        <v>493</v>
      </c>
      <c r="H29" s="245"/>
      <c r="I29" s="246">
        <f>SUM(I17,I22,I28)</f>
        <v>11416.17</v>
      </c>
      <c r="J29" s="246">
        <f t="shared" ref="J29:P29" si="6">SUM(J17,J22,J28)</f>
        <v>4043.7799999999997</v>
      </c>
      <c r="K29" s="246">
        <f t="shared" si="6"/>
        <v>4571.18</v>
      </c>
      <c r="L29" s="246">
        <f t="shared" si="6"/>
        <v>12625</v>
      </c>
      <c r="M29" s="246">
        <f t="shared" si="6"/>
        <v>2625</v>
      </c>
      <c r="N29" s="246">
        <f t="shared" si="6"/>
        <v>2625</v>
      </c>
      <c r="O29" s="246">
        <f t="shared" si="6"/>
        <v>2625</v>
      </c>
      <c r="P29" s="246">
        <f t="shared" si="6"/>
        <v>30125</v>
      </c>
      <c r="Q29" s="247"/>
    </row>
    <row r="30" spans="2:17" ht="21" thickBot="1">
      <c r="B30" s="44">
        <v>0</v>
      </c>
      <c r="C30" s="259"/>
      <c r="D30" s="260"/>
      <c r="E30" s="388"/>
      <c r="F30" s="388"/>
      <c r="G30" s="123"/>
      <c r="H30" s="128"/>
      <c r="I30" s="129"/>
      <c r="J30" s="129"/>
      <c r="K30" s="129"/>
      <c r="L30" s="129"/>
      <c r="M30" s="129"/>
      <c r="N30" s="129"/>
      <c r="O30" s="129"/>
      <c r="P30" s="129"/>
      <c r="Q30" s="130"/>
    </row>
    <row r="31" spans="2:17">
      <c r="C31" s="231"/>
      <c r="D31" s="165"/>
    </row>
    <row r="32" spans="2:17">
      <c r="C32" s="231"/>
      <c r="D32" s="165"/>
    </row>
    <row r="33" spans="3:4">
      <c r="C33" s="231"/>
      <c r="D33" s="165"/>
    </row>
    <row r="34" spans="3:4">
      <c r="C34" s="231"/>
      <c r="D34" s="165"/>
    </row>
    <row r="35" spans="3:4">
      <c r="C35" s="231"/>
      <c r="D35" s="165"/>
    </row>
    <row r="36" spans="3:4">
      <c r="C36" s="231"/>
      <c r="D36" s="165"/>
    </row>
    <row r="37" spans="3:4">
      <c r="C37" s="231"/>
      <c r="D37" s="165"/>
    </row>
    <row r="38" spans="3:4">
      <c r="C38" s="231"/>
      <c r="D38" s="165"/>
    </row>
    <row r="39" spans="3:4">
      <c r="C39" s="231"/>
      <c r="D39" s="165"/>
    </row>
    <row r="40" spans="3:4">
      <c r="C40" s="231"/>
      <c r="D40" s="165"/>
    </row>
    <row r="41" spans="3:4">
      <c r="C41" s="231"/>
      <c r="D41" s="165"/>
    </row>
    <row r="42" spans="3:4">
      <c r="C42" s="231"/>
      <c r="D42" s="165"/>
    </row>
    <row r="43" spans="3:4">
      <c r="C43" s="231"/>
      <c r="D43" s="165"/>
    </row>
    <row r="44" spans="3:4">
      <c r="C44" s="231"/>
      <c r="D44" s="165"/>
    </row>
    <row r="45" spans="3:4">
      <c r="C45" s="231"/>
      <c r="D45" s="165"/>
    </row>
    <row r="46" spans="3:4">
      <c r="C46" s="231"/>
      <c r="D46" s="165"/>
    </row>
    <row r="47" spans="3:4">
      <c r="C47" s="231"/>
      <c r="D47" s="165"/>
    </row>
    <row r="48" spans="3:4">
      <c r="C48" s="231"/>
      <c r="D48" s="165"/>
    </row>
    <row r="49" spans="3:4">
      <c r="C49" s="231"/>
      <c r="D49" s="165"/>
    </row>
  </sheetData>
  <autoFilter ref="B1:T31"/>
  <mergeCells count="19">
    <mergeCell ref="C2:H2"/>
    <mergeCell ref="I2:Q2"/>
    <mergeCell ref="D7:H7"/>
    <mergeCell ref="I7:Q7"/>
    <mergeCell ref="D18:H18"/>
    <mergeCell ref="I18:Q18"/>
    <mergeCell ref="C3:C4"/>
    <mergeCell ref="H3:H4"/>
    <mergeCell ref="I3:K3"/>
    <mergeCell ref="M3:N3"/>
    <mergeCell ref="O3:P3"/>
    <mergeCell ref="Q3:Q4"/>
    <mergeCell ref="D3:F4"/>
    <mergeCell ref="D5:F5"/>
    <mergeCell ref="L3:L4"/>
    <mergeCell ref="C9:C10"/>
    <mergeCell ref="D23:H23"/>
    <mergeCell ref="I23:Q23"/>
    <mergeCell ref="C6:H6"/>
  </mergeCells>
  <printOptions horizontalCentered="1"/>
  <pageMargins left="0.7" right="0.7" top="1.25" bottom="1.5" header="1" footer="1"/>
  <pageSetup paperSize="5" scale="87" firstPageNumber="35" pageOrder="overThenDown" orientation="portrait" useFirstPageNumber="1" r:id="rId1"/>
  <headerFooter>
    <oddHeader>&amp;R&amp;"Kruti Dev 692,Normal Bold"&amp;12:i;s yk[kkr</oddHeader>
    <oddFooter>&amp;C&amp;"Arial,Bold"&amp;P</oddFooter>
  </headerFooter>
  <rowBreaks count="1" manualBreakCount="1">
    <brk id="22" min="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6"/>
  <sheetViews>
    <sheetView showGridLines="0" tabSelected="1" view="pageBreakPreview" topLeftCell="C38" zoomScale="85" zoomScaleNormal="70" zoomScaleSheetLayoutView="85" workbookViewId="0">
      <selection activeCell="C42" sqref="C42"/>
    </sheetView>
  </sheetViews>
  <sheetFormatPr defaultRowHeight="15" outlineLevelCol="1"/>
  <cols>
    <col min="1" max="1" width="0" style="45" hidden="1" customWidth="1"/>
    <col min="2" max="2" width="0" style="44" hidden="1" customWidth="1"/>
    <col min="3" max="3" width="20.625" style="125" customWidth="1"/>
    <col min="4" max="4" width="3.125" style="312" customWidth="1" outlineLevel="1"/>
    <col min="5" max="6" width="5.625" style="384" customWidth="1" outlineLevel="1"/>
    <col min="7" max="7" width="40.625" style="118" customWidth="1"/>
    <col min="8" max="8" width="17.625" style="126" customWidth="1" outlineLevel="1"/>
    <col min="9" max="9" width="10.625" style="120" customWidth="1"/>
    <col min="10" max="11" width="10.625" style="121" customWidth="1"/>
    <col min="12" max="12" width="10.625" style="45" customWidth="1"/>
    <col min="13" max="14" width="10.625" style="45" customWidth="1" outlineLevel="1"/>
    <col min="15" max="17" width="10.625" style="45" customWidth="1"/>
    <col min="18" max="18" width="12.5" style="45" customWidth="1"/>
    <col min="20" max="16384" width="9" style="45"/>
  </cols>
  <sheetData>
    <row r="1" spans="2:20" ht="24" hidden="1" customHeight="1">
      <c r="D1" s="165"/>
    </row>
    <row r="2" spans="2:20" ht="30" customHeight="1" thickBot="1">
      <c r="C2" s="560" t="s">
        <v>259</v>
      </c>
      <c r="D2" s="560"/>
      <c r="E2" s="560"/>
      <c r="F2" s="560"/>
      <c r="G2" s="560"/>
      <c r="H2" s="560"/>
      <c r="I2" s="547" t="s">
        <v>259</v>
      </c>
      <c r="J2" s="547"/>
      <c r="K2" s="547"/>
      <c r="L2" s="547"/>
      <c r="M2" s="547"/>
      <c r="N2" s="547"/>
      <c r="O2" s="547"/>
      <c r="P2" s="547"/>
      <c r="Q2" s="547"/>
      <c r="R2" s="95" t="e">
        <f>+#REF!</f>
        <v>#REF!</v>
      </c>
      <c r="S2" s="45"/>
    </row>
    <row r="3" spans="2:20" ht="60.75" customHeight="1" thickBot="1">
      <c r="C3" s="518" t="s">
        <v>261</v>
      </c>
      <c r="D3" s="522" t="s">
        <v>260</v>
      </c>
      <c r="E3" s="523"/>
      <c r="F3" s="524"/>
      <c r="G3" s="315" t="s">
        <v>249</v>
      </c>
      <c r="H3" s="516" t="s">
        <v>110</v>
      </c>
      <c r="I3" s="498" t="s">
        <v>1</v>
      </c>
      <c r="J3" s="499"/>
      <c r="K3" s="500"/>
      <c r="L3" s="544" t="s">
        <v>466</v>
      </c>
      <c r="M3" s="513" t="s">
        <v>262</v>
      </c>
      <c r="N3" s="495"/>
      <c r="O3" s="513" t="s">
        <v>263</v>
      </c>
      <c r="P3" s="495"/>
      <c r="Q3" s="543" t="s">
        <v>264</v>
      </c>
      <c r="S3" s="45"/>
    </row>
    <row r="4" spans="2:20" ht="36.75" customHeight="1" thickBot="1">
      <c r="C4" s="518"/>
      <c r="D4" s="525"/>
      <c r="E4" s="526"/>
      <c r="F4" s="527"/>
      <c r="G4" s="284" t="s">
        <v>258</v>
      </c>
      <c r="H4" s="517"/>
      <c r="I4" s="406" t="s">
        <v>2</v>
      </c>
      <c r="J4" s="406" t="s">
        <v>3</v>
      </c>
      <c r="K4" s="406" t="s">
        <v>255</v>
      </c>
      <c r="L4" s="544"/>
      <c r="M4" s="404" t="s">
        <v>92</v>
      </c>
      <c r="N4" s="404" t="s">
        <v>90</v>
      </c>
      <c r="O4" s="404" t="s">
        <v>91</v>
      </c>
      <c r="P4" s="404" t="s">
        <v>90</v>
      </c>
      <c r="Q4" s="544"/>
      <c r="S4" s="45"/>
    </row>
    <row r="5" spans="2:20" ht="24.95" customHeight="1" thickBot="1">
      <c r="C5" s="287">
        <v>1</v>
      </c>
      <c r="D5" s="528">
        <v>2</v>
      </c>
      <c r="E5" s="529"/>
      <c r="F5" s="530"/>
      <c r="G5" s="282">
        <v>3</v>
      </c>
      <c r="H5" s="287">
        <v>4</v>
      </c>
      <c r="I5" s="287">
        <v>5</v>
      </c>
      <c r="J5" s="287">
        <v>6</v>
      </c>
      <c r="K5" s="405">
        <v>7</v>
      </c>
      <c r="L5" s="287">
        <v>8</v>
      </c>
      <c r="M5" s="405">
        <v>9</v>
      </c>
      <c r="N5" s="287">
        <v>10</v>
      </c>
      <c r="O5" s="405">
        <v>11</v>
      </c>
      <c r="P5" s="287">
        <v>12</v>
      </c>
      <c r="Q5" s="405">
        <v>13</v>
      </c>
      <c r="S5" s="45"/>
    </row>
    <row r="6" spans="2:20" ht="28.5" thickBot="1">
      <c r="B6" s="44">
        <v>0</v>
      </c>
      <c r="C6" s="561" t="s">
        <v>247</v>
      </c>
      <c r="D6" s="562"/>
      <c r="E6" s="562"/>
      <c r="F6" s="562"/>
      <c r="G6" s="562"/>
      <c r="H6" s="563"/>
      <c r="I6" s="263"/>
      <c r="J6" s="264"/>
      <c r="K6" s="264"/>
      <c r="L6" s="264"/>
      <c r="M6" s="264"/>
      <c r="N6" s="264"/>
      <c r="O6" s="264"/>
      <c r="P6" s="264"/>
      <c r="Q6" s="265"/>
      <c r="S6" s="45"/>
    </row>
    <row r="7" spans="2:20" s="4" customFormat="1" ht="48" customHeight="1" thickBot="1">
      <c r="B7" s="17">
        <v>0</v>
      </c>
      <c r="C7" s="238"/>
      <c r="D7" s="519" t="s">
        <v>469</v>
      </c>
      <c r="E7" s="520"/>
      <c r="F7" s="520"/>
      <c r="G7" s="520"/>
      <c r="H7" s="521"/>
      <c r="I7" s="540" t="s">
        <v>235</v>
      </c>
      <c r="J7" s="541"/>
      <c r="K7" s="541"/>
      <c r="L7" s="541"/>
      <c r="M7" s="541"/>
      <c r="N7" s="541"/>
      <c r="O7" s="541"/>
      <c r="P7" s="541"/>
      <c r="Q7" s="542"/>
      <c r="R7" s="18"/>
      <c r="S7" s="18"/>
      <c r="T7" s="18"/>
    </row>
    <row r="8" spans="2:20" ht="61.5" thickBot="1">
      <c r="B8" s="44">
        <v>0</v>
      </c>
      <c r="C8" s="57"/>
      <c r="D8" s="131"/>
      <c r="E8" s="389"/>
      <c r="F8" s="389"/>
      <c r="G8" s="272" t="s">
        <v>208</v>
      </c>
      <c r="H8" s="252"/>
      <c r="I8" s="223"/>
      <c r="J8" s="12"/>
      <c r="K8" s="12"/>
      <c r="L8" s="12"/>
      <c r="M8" s="12"/>
      <c r="N8" s="12"/>
      <c r="O8" s="12"/>
      <c r="P8" s="12"/>
      <c r="Q8" s="13"/>
      <c r="S8" s="45"/>
    </row>
    <row r="9" spans="2:20" ht="48.75" customHeight="1">
      <c r="C9" s="70" t="s">
        <v>179</v>
      </c>
      <c r="D9" s="308" t="s">
        <v>132</v>
      </c>
      <c r="E9" s="371" t="s">
        <v>289</v>
      </c>
      <c r="F9" s="372" t="s">
        <v>416</v>
      </c>
      <c r="G9" s="415" t="s">
        <v>65</v>
      </c>
      <c r="H9" s="62" t="s">
        <v>93</v>
      </c>
      <c r="I9" s="303">
        <v>0</v>
      </c>
      <c r="J9" s="303">
        <v>0</v>
      </c>
      <c r="K9" s="303">
        <v>0</v>
      </c>
      <c r="L9" s="33">
        <v>5</v>
      </c>
      <c r="M9" s="33">
        <v>5</v>
      </c>
      <c r="N9" s="33">
        <v>5</v>
      </c>
      <c r="O9" s="33">
        <v>5</v>
      </c>
      <c r="P9" s="33">
        <v>5</v>
      </c>
      <c r="Q9" s="2"/>
      <c r="S9" s="45"/>
    </row>
    <row r="10" spans="2:20" ht="32.25">
      <c r="C10" s="16" t="s">
        <v>134</v>
      </c>
      <c r="D10" s="309" t="s">
        <v>132</v>
      </c>
      <c r="E10" s="373" t="s">
        <v>274</v>
      </c>
      <c r="F10" s="374" t="s">
        <v>417</v>
      </c>
      <c r="G10" s="415" t="s">
        <v>73</v>
      </c>
      <c r="H10" s="62" t="s">
        <v>174</v>
      </c>
      <c r="I10" s="33">
        <v>0.05</v>
      </c>
      <c r="J10" s="33">
        <v>495.44</v>
      </c>
      <c r="K10" s="33">
        <v>801.36</v>
      </c>
      <c r="L10" s="33">
        <v>450</v>
      </c>
      <c r="M10" s="33">
        <v>450</v>
      </c>
      <c r="N10" s="33">
        <v>450</v>
      </c>
      <c r="O10" s="33">
        <v>450</v>
      </c>
      <c r="P10" s="33">
        <v>400</v>
      </c>
      <c r="Q10" s="2"/>
      <c r="S10" s="45"/>
    </row>
    <row r="11" spans="2:20" ht="25.5" customHeight="1">
      <c r="C11" s="145"/>
      <c r="D11" s="309" t="s">
        <v>132</v>
      </c>
      <c r="E11" s="373" t="s">
        <v>274</v>
      </c>
      <c r="F11" s="374" t="s">
        <v>418</v>
      </c>
      <c r="G11" s="415" t="s">
        <v>74</v>
      </c>
      <c r="H11" s="62" t="s">
        <v>174</v>
      </c>
      <c r="I11" s="33">
        <v>86.38</v>
      </c>
      <c r="J11" s="33">
        <v>69.58</v>
      </c>
      <c r="K11" s="33">
        <v>13.25</v>
      </c>
      <c r="L11" s="297">
        <v>50</v>
      </c>
      <c r="M11" s="289">
        <v>50</v>
      </c>
      <c r="N11" s="289">
        <v>50</v>
      </c>
      <c r="O11" s="289">
        <v>50</v>
      </c>
      <c r="P11" s="289">
        <v>50</v>
      </c>
      <c r="Q11" s="2"/>
      <c r="S11" s="45"/>
    </row>
    <row r="12" spans="2:20" ht="25.5" customHeight="1" thickBot="1">
      <c r="C12" s="145"/>
      <c r="D12" s="309" t="s">
        <v>132</v>
      </c>
      <c r="E12" s="373" t="s">
        <v>274</v>
      </c>
      <c r="F12" s="374" t="s">
        <v>419</v>
      </c>
      <c r="G12" s="415" t="s">
        <v>159</v>
      </c>
      <c r="H12" s="62" t="s">
        <v>174</v>
      </c>
      <c r="I12" s="33">
        <v>878.38</v>
      </c>
      <c r="J12" s="33">
        <v>840.93</v>
      </c>
      <c r="K12" s="33">
        <v>1360.21</v>
      </c>
      <c r="L12" s="297">
        <v>800</v>
      </c>
      <c r="M12" s="289">
        <v>800</v>
      </c>
      <c r="N12" s="289">
        <v>800</v>
      </c>
      <c r="O12" s="289">
        <v>800</v>
      </c>
      <c r="P12" s="289">
        <v>500</v>
      </c>
      <c r="Q12" s="2"/>
      <c r="S12" s="45"/>
    </row>
    <row r="13" spans="2:20" ht="41.25" thickBot="1">
      <c r="B13" s="44">
        <v>0</v>
      </c>
      <c r="C13" s="222"/>
      <c r="D13" s="86"/>
      <c r="E13" s="87"/>
      <c r="F13" s="87"/>
      <c r="G13" s="413" t="s">
        <v>124</v>
      </c>
      <c r="H13" s="64"/>
      <c r="I13" s="7">
        <f>SUM(I9:I12)</f>
        <v>964.81</v>
      </c>
      <c r="J13" s="7">
        <f t="shared" ref="J13:P13" si="0">SUM(J9:J12)</f>
        <v>1405.9499999999998</v>
      </c>
      <c r="K13" s="7">
        <f t="shared" si="0"/>
        <v>2174.8200000000002</v>
      </c>
      <c r="L13" s="7">
        <f t="shared" si="0"/>
        <v>1305</v>
      </c>
      <c r="M13" s="7">
        <f t="shared" si="0"/>
        <v>1305</v>
      </c>
      <c r="N13" s="7">
        <f t="shared" si="0"/>
        <v>1305</v>
      </c>
      <c r="O13" s="7">
        <f t="shared" si="0"/>
        <v>1305</v>
      </c>
      <c r="P13" s="7">
        <f t="shared" si="0"/>
        <v>955</v>
      </c>
      <c r="Q13" s="9"/>
      <c r="S13" s="45"/>
    </row>
    <row r="14" spans="2:20" ht="65.25" customHeight="1" thickBot="1">
      <c r="B14" s="44">
        <v>0</v>
      </c>
      <c r="C14" s="57"/>
      <c r="D14" s="223"/>
      <c r="E14" s="12"/>
      <c r="F14" s="224"/>
      <c r="G14" s="53" t="s">
        <v>481</v>
      </c>
      <c r="H14" s="64"/>
      <c r="I14" s="7">
        <f>SUM(I13)</f>
        <v>964.81</v>
      </c>
      <c r="J14" s="7">
        <f t="shared" ref="J14:P14" si="1">SUM(J13)</f>
        <v>1405.9499999999998</v>
      </c>
      <c r="K14" s="7">
        <f t="shared" si="1"/>
        <v>2174.8200000000002</v>
      </c>
      <c r="L14" s="7">
        <f t="shared" si="1"/>
        <v>1305</v>
      </c>
      <c r="M14" s="7">
        <f t="shared" si="1"/>
        <v>1305</v>
      </c>
      <c r="N14" s="7">
        <f t="shared" si="1"/>
        <v>1305</v>
      </c>
      <c r="O14" s="7">
        <f t="shared" si="1"/>
        <v>1305</v>
      </c>
      <c r="P14" s="7">
        <f t="shared" si="1"/>
        <v>955</v>
      </c>
      <c r="Q14" s="9"/>
      <c r="S14" s="45"/>
    </row>
    <row r="15" spans="2:20" s="4" customFormat="1" ht="48" customHeight="1" thickBot="1">
      <c r="B15" s="17">
        <v>0</v>
      </c>
      <c r="C15" s="238"/>
      <c r="D15" s="519" t="s">
        <v>477</v>
      </c>
      <c r="E15" s="520"/>
      <c r="F15" s="520"/>
      <c r="G15" s="520"/>
      <c r="H15" s="521"/>
      <c r="I15" s="548" t="s">
        <v>476</v>
      </c>
      <c r="J15" s="549"/>
      <c r="K15" s="549"/>
      <c r="L15" s="549"/>
      <c r="M15" s="549"/>
      <c r="N15" s="549"/>
      <c r="O15" s="549"/>
      <c r="P15" s="549"/>
      <c r="Q15" s="550"/>
    </row>
    <row r="16" spans="2:20" ht="61.5" thickBot="1">
      <c r="B16" s="44">
        <v>0</v>
      </c>
      <c r="C16" s="57"/>
      <c r="D16" s="12"/>
      <c r="E16" s="12"/>
      <c r="F16" s="12"/>
      <c r="G16" s="416" t="s">
        <v>479</v>
      </c>
      <c r="H16" s="252"/>
      <c r="I16" s="223"/>
      <c r="J16" s="12"/>
      <c r="K16" s="12"/>
      <c r="L16" s="12"/>
      <c r="M16" s="12"/>
      <c r="N16" s="12"/>
      <c r="O16" s="12"/>
      <c r="P16" s="12"/>
      <c r="Q16" s="13"/>
      <c r="S16" s="45"/>
    </row>
    <row r="17" spans="2:19" ht="100.5">
      <c r="C17" s="16" t="s">
        <v>163</v>
      </c>
      <c r="D17" s="308" t="s">
        <v>132</v>
      </c>
      <c r="E17" s="371" t="s">
        <v>295</v>
      </c>
      <c r="F17" s="372" t="s">
        <v>416</v>
      </c>
      <c r="G17" s="415" t="s">
        <v>80</v>
      </c>
      <c r="H17" s="63" t="s">
        <v>96</v>
      </c>
      <c r="I17" s="33">
        <v>503.05</v>
      </c>
      <c r="J17" s="33">
        <v>169.51</v>
      </c>
      <c r="K17" s="33">
        <v>203.94</v>
      </c>
      <c r="L17" s="33">
        <v>500</v>
      </c>
      <c r="M17" s="33">
        <v>500</v>
      </c>
      <c r="N17" s="33">
        <v>500</v>
      </c>
      <c r="O17" s="33">
        <v>500</v>
      </c>
      <c r="P17" s="33">
        <v>500</v>
      </c>
      <c r="Q17" s="2"/>
      <c r="S17" s="45"/>
    </row>
    <row r="18" spans="2:19" ht="101.25" thickBot="1">
      <c r="C18" s="16" t="s">
        <v>163</v>
      </c>
      <c r="D18" s="311" t="s">
        <v>132</v>
      </c>
      <c r="E18" s="375" t="s">
        <v>295</v>
      </c>
      <c r="F18" s="376" t="s">
        <v>417</v>
      </c>
      <c r="G18" s="415" t="s">
        <v>78</v>
      </c>
      <c r="H18" s="63" t="s">
        <v>96</v>
      </c>
      <c r="I18" s="303">
        <v>183.09</v>
      </c>
      <c r="J18" s="303">
        <v>109.73</v>
      </c>
      <c r="K18" s="303">
        <v>106.73</v>
      </c>
      <c r="L18" s="33">
        <v>100</v>
      </c>
      <c r="M18" s="33">
        <v>100</v>
      </c>
      <c r="N18" s="33">
        <v>100</v>
      </c>
      <c r="O18" s="33">
        <v>100</v>
      </c>
      <c r="P18" s="33">
        <v>100</v>
      </c>
      <c r="Q18" s="2"/>
      <c r="S18" s="45"/>
    </row>
    <row r="19" spans="2:19" ht="41.25" thickBot="1">
      <c r="B19" s="44">
        <v>0</v>
      </c>
      <c r="C19" s="52"/>
      <c r="D19" s="223"/>
      <c r="E19" s="12"/>
      <c r="F19" s="12"/>
      <c r="G19" s="413" t="s">
        <v>125</v>
      </c>
      <c r="H19" s="64"/>
      <c r="I19" s="7">
        <f>SUM(I17:I18)</f>
        <v>686.14</v>
      </c>
      <c r="J19" s="7">
        <f t="shared" ref="J19:P19" si="2">SUM(J17:J18)</f>
        <v>279.24</v>
      </c>
      <c r="K19" s="7">
        <f t="shared" si="2"/>
        <v>310.67</v>
      </c>
      <c r="L19" s="7">
        <f t="shared" si="2"/>
        <v>600</v>
      </c>
      <c r="M19" s="7">
        <f t="shared" si="2"/>
        <v>600</v>
      </c>
      <c r="N19" s="7">
        <f t="shared" si="2"/>
        <v>600</v>
      </c>
      <c r="O19" s="7">
        <f t="shared" si="2"/>
        <v>600</v>
      </c>
      <c r="P19" s="7">
        <f t="shared" si="2"/>
        <v>600</v>
      </c>
      <c r="Q19" s="9"/>
      <c r="S19" s="45"/>
    </row>
    <row r="20" spans="2:19" ht="82.5" customHeight="1" thickBot="1">
      <c r="B20" s="44">
        <v>0</v>
      </c>
      <c r="C20" s="69"/>
      <c r="D20" s="223"/>
      <c r="E20" s="12"/>
      <c r="F20" s="224"/>
      <c r="G20" s="53" t="s">
        <v>482</v>
      </c>
      <c r="H20" s="64"/>
      <c r="I20" s="7">
        <f>SUM(I19)</f>
        <v>686.14</v>
      </c>
      <c r="J20" s="7">
        <f t="shared" ref="J20:P20" si="3">SUM(J19)</f>
        <v>279.24</v>
      </c>
      <c r="K20" s="7">
        <f t="shared" si="3"/>
        <v>310.67</v>
      </c>
      <c r="L20" s="7">
        <f t="shared" si="3"/>
        <v>600</v>
      </c>
      <c r="M20" s="7">
        <f t="shared" si="3"/>
        <v>600</v>
      </c>
      <c r="N20" s="7">
        <f t="shared" si="3"/>
        <v>600</v>
      </c>
      <c r="O20" s="7">
        <f t="shared" si="3"/>
        <v>600</v>
      </c>
      <c r="P20" s="7">
        <f t="shared" si="3"/>
        <v>600</v>
      </c>
      <c r="Q20" s="9"/>
      <c r="S20" s="45"/>
    </row>
    <row r="21" spans="2:19" s="4" customFormat="1" ht="48" customHeight="1" thickBot="1">
      <c r="B21" s="17">
        <v>0</v>
      </c>
      <c r="C21" s="238"/>
      <c r="D21" s="519" t="s">
        <v>470</v>
      </c>
      <c r="E21" s="520"/>
      <c r="F21" s="520"/>
      <c r="G21" s="520"/>
      <c r="H21" s="521"/>
      <c r="I21" s="540" t="s">
        <v>471</v>
      </c>
      <c r="J21" s="541"/>
      <c r="K21" s="541"/>
      <c r="L21" s="541"/>
      <c r="M21" s="541"/>
      <c r="N21" s="541"/>
      <c r="O21" s="541"/>
      <c r="P21" s="541"/>
      <c r="Q21" s="542"/>
    </row>
    <row r="22" spans="2:19" ht="61.5" thickBot="1">
      <c r="B22" s="44">
        <v>0</v>
      </c>
      <c r="C22" s="57"/>
      <c r="D22" s="225"/>
      <c r="E22" s="12"/>
      <c r="F22" s="12"/>
      <c r="G22" s="416" t="s">
        <v>480</v>
      </c>
      <c r="H22" s="252"/>
      <c r="I22" s="223"/>
      <c r="J22" s="12"/>
      <c r="K22" s="12"/>
      <c r="L22" s="12"/>
      <c r="M22" s="12"/>
      <c r="N22" s="12"/>
      <c r="O22" s="12"/>
      <c r="P22" s="12"/>
      <c r="Q22" s="13"/>
      <c r="S22" s="45"/>
    </row>
    <row r="23" spans="2:19" ht="117">
      <c r="C23" s="76" t="s">
        <v>184</v>
      </c>
      <c r="D23" s="308" t="s">
        <v>132</v>
      </c>
      <c r="E23" s="371" t="s">
        <v>306</v>
      </c>
      <c r="F23" s="372" t="s">
        <v>420</v>
      </c>
      <c r="G23" s="415" t="s">
        <v>76</v>
      </c>
      <c r="H23" s="62" t="s">
        <v>94</v>
      </c>
      <c r="I23" s="303">
        <v>29.9</v>
      </c>
      <c r="J23" s="303">
        <v>2.72</v>
      </c>
      <c r="K23" s="303">
        <v>40</v>
      </c>
      <c r="L23" s="33">
        <v>50</v>
      </c>
      <c r="M23" s="33">
        <v>50</v>
      </c>
      <c r="N23" s="33">
        <v>50</v>
      </c>
      <c r="O23" s="33">
        <v>50</v>
      </c>
      <c r="P23" s="33">
        <v>50</v>
      </c>
      <c r="Q23" s="2"/>
      <c r="S23" s="45"/>
    </row>
    <row r="24" spans="2:19" ht="64.5">
      <c r="C24" s="271" t="s">
        <v>167</v>
      </c>
      <c r="D24" s="309" t="s">
        <v>132</v>
      </c>
      <c r="E24" s="373" t="s">
        <v>315</v>
      </c>
      <c r="F24" s="374" t="s">
        <v>421</v>
      </c>
      <c r="G24" s="415" t="s">
        <v>75</v>
      </c>
      <c r="H24" s="62" t="s">
        <v>102</v>
      </c>
      <c r="I24" s="303">
        <v>17.170000000000002</v>
      </c>
      <c r="J24" s="303">
        <v>228.11</v>
      </c>
      <c r="K24" s="303">
        <v>10.7</v>
      </c>
      <c r="L24" s="33">
        <v>50</v>
      </c>
      <c r="M24" s="33">
        <v>50</v>
      </c>
      <c r="N24" s="33">
        <v>50</v>
      </c>
      <c r="O24" s="33">
        <v>50</v>
      </c>
      <c r="P24" s="33">
        <v>50</v>
      </c>
      <c r="Q24" s="2"/>
      <c r="S24" s="45"/>
    </row>
    <row r="25" spans="2:19" ht="25.5" customHeight="1" thickBot="1">
      <c r="C25" s="145"/>
      <c r="D25" s="309" t="s">
        <v>132</v>
      </c>
      <c r="E25" s="373" t="s">
        <v>315</v>
      </c>
      <c r="F25" s="374" t="s">
        <v>418</v>
      </c>
      <c r="G25" s="415" t="s">
        <v>77</v>
      </c>
      <c r="H25" s="62" t="s">
        <v>102</v>
      </c>
      <c r="I25" s="33">
        <v>0</v>
      </c>
      <c r="J25" s="33">
        <v>0</v>
      </c>
      <c r="K25" s="33">
        <v>0</v>
      </c>
      <c r="L25" s="297">
        <v>0</v>
      </c>
      <c r="M25" s="289">
        <v>0</v>
      </c>
      <c r="N25" s="289">
        <v>0</v>
      </c>
      <c r="O25" s="289">
        <v>0</v>
      </c>
      <c r="P25" s="289">
        <v>0</v>
      </c>
      <c r="Q25" s="2"/>
      <c r="S25" s="45"/>
    </row>
    <row r="26" spans="2:19" ht="41.25" thickBot="1">
      <c r="B26" s="44">
        <v>0</v>
      </c>
      <c r="C26" s="52"/>
      <c r="D26" s="223"/>
      <c r="E26" s="12"/>
      <c r="F26" s="12"/>
      <c r="G26" s="413" t="s">
        <v>127</v>
      </c>
      <c r="H26" s="64"/>
      <c r="I26" s="7">
        <f>SUM(I23:I25)</f>
        <v>47.07</v>
      </c>
      <c r="J26" s="7">
        <f t="shared" ref="J26:P26" si="4">SUM(J23:J25)</f>
        <v>230.83</v>
      </c>
      <c r="K26" s="7">
        <f t="shared" si="4"/>
        <v>50.7</v>
      </c>
      <c r="L26" s="7">
        <f t="shared" si="4"/>
        <v>100</v>
      </c>
      <c r="M26" s="7">
        <f t="shared" si="4"/>
        <v>100</v>
      </c>
      <c r="N26" s="7">
        <f t="shared" si="4"/>
        <v>100</v>
      </c>
      <c r="O26" s="7">
        <f t="shared" si="4"/>
        <v>100</v>
      </c>
      <c r="P26" s="7">
        <f t="shared" si="4"/>
        <v>100</v>
      </c>
      <c r="Q26" s="9"/>
      <c r="S26" s="45"/>
    </row>
    <row r="27" spans="2:19" ht="93" thickBot="1">
      <c r="B27" s="44">
        <v>0</v>
      </c>
      <c r="C27" s="69"/>
      <c r="D27" s="223"/>
      <c r="E27" s="12"/>
      <c r="F27" s="224"/>
      <c r="G27" s="53" t="s">
        <v>483</v>
      </c>
      <c r="H27" s="64"/>
      <c r="I27" s="7">
        <f>SUM(I26)</f>
        <v>47.07</v>
      </c>
      <c r="J27" s="7">
        <f t="shared" ref="J27:P27" si="5">SUM(J26)</f>
        <v>230.83</v>
      </c>
      <c r="K27" s="7">
        <f t="shared" si="5"/>
        <v>50.7</v>
      </c>
      <c r="L27" s="7">
        <f t="shared" si="5"/>
        <v>100</v>
      </c>
      <c r="M27" s="7">
        <f t="shared" si="5"/>
        <v>100</v>
      </c>
      <c r="N27" s="7">
        <f t="shared" si="5"/>
        <v>100</v>
      </c>
      <c r="O27" s="7">
        <f t="shared" si="5"/>
        <v>100</v>
      </c>
      <c r="P27" s="7">
        <f t="shared" si="5"/>
        <v>100</v>
      </c>
      <c r="Q27" s="9"/>
      <c r="S27" s="45"/>
    </row>
    <row r="28" spans="2:19" s="4" customFormat="1" ht="48" customHeight="1" thickBot="1">
      <c r="B28" s="17">
        <v>0</v>
      </c>
      <c r="C28" s="238"/>
      <c r="D28" s="476" t="s">
        <v>472</v>
      </c>
      <c r="E28" s="477"/>
      <c r="F28" s="477"/>
      <c r="G28" s="477"/>
      <c r="H28" s="478"/>
      <c r="I28" s="540" t="s">
        <v>238</v>
      </c>
      <c r="J28" s="541"/>
      <c r="K28" s="541"/>
      <c r="L28" s="541"/>
      <c r="M28" s="541"/>
      <c r="N28" s="541"/>
      <c r="O28" s="541"/>
      <c r="P28" s="541"/>
      <c r="Q28" s="542"/>
    </row>
    <row r="29" spans="2:19" ht="41.25" thickBot="1">
      <c r="B29" s="44">
        <v>0</v>
      </c>
      <c r="C29" s="57"/>
      <c r="D29" s="12"/>
      <c r="E29" s="12"/>
      <c r="F29" s="12"/>
      <c r="G29" s="272" t="s">
        <v>209</v>
      </c>
      <c r="H29" s="252"/>
      <c r="I29" s="223"/>
      <c r="J29" s="12"/>
      <c r="K29" s="12"/>
      <c r="L29" s="12"/>
      <c r="M29" s="12"/>
      <c r="N29" s="12"/>
      <c r="O29" s="12"/>
      <c r="P29" s="12"/>
      <c r="Q29" s="13"/>
      <c r="S29" s="45"/>
    </row>
    <row r="30" spans="2:19" ht="33.75" thickBot="1">
      <c r="C30" s="132" t="s">
        <v>191</v>
      </c>
      <c r="D30" s="310" t="s">
        <v>132</v>
      </c>
      <c r="E30" s="377" t="s">
        <v>343</v>
      </c>
      <c r="F30" s="378" t="s">
        <v>420</v>
      </c>
      <c r="G30" s="415" t="s">
        <v>79</v>
      </c>
      <c r="H30" s="133" t="s">
        <v>103</v>
      </c>
      <c r="I30" s="28">
        <v>0</v>
      </c>
      <c r="J30" s="28">
        <v>0.05</v>
      </c>
      <c r="K30" s="33">
        <v>0</v>
      </c>
      <c r="L30" s="33">
        <v>50</v>
      </c>
      <c r="M30" s="298">
        <v>50</v>
      </c>
      <c r="N30" s="298">
        <v>50</v>
      </c>
      <c r="O30" s="298">
        <v>50</v>
      </c>
      <c r="P30" s="298">
        <v>50</v>
      </c>
      <c r="Q30" s="6"/>
      <c r="S30" s="45"/>
    </row>
    <row r="31" spans="2:19" ht="41.25" thickBot="1">
      <c r="B31" s="44">
        <v>0</v>
      </c>
      <c r="C31" s="52"/>
      <c r="D31" s="223"/>
      <c r="E31" s="12"/>
      <c r="F31" s="224"/>
      <c r="G31" s="413" t="s">
        <v>126</v>
      </c>
      <c r="H31" s="64"/>
      <c r="I31" s="7">
        <f t="shared" ref="I31:J31" si="6">SUM(I30)</f>
        <v>0</v>
      </c>
      <c r="J31" s="7">
        <f t="shared" si="6"/>
        <v>0.05</v>
      </c>
      <c r="K31" s="7">
        <f t="shared" ref="J31:P32" si="7">SUM(K30)</f>
        <v>0</v>
      </c>
      <c r="L31" s="7">
        <f t="shared" si="7"/>
        <v>50</v>
      </c>
      <c r="M31" s="7">
        <f t="shared" si="7"/>
        <v>50</v>
      </c>
      <c r="N31" s="7">
        <f t="shared" si="7"/>
        <v>50</v>
      </c>
      <c r="O31" s="7">
        <f t="shared" si="7"/>
        <v>50</v>
      </c>
      <c r="P31" s="7">
        <f t="shared" si="7"/>
        <v>50</v>
      </c>
      <c r="Q31" s="9"/>
      <c r="S31" s="45"/>
    </row>
    <row r="32" spans="2:19" ht="57" thickBot="1">
      <c r="B32" s="44">
        <v>0</v>
      </c>
      <c r="C32" s="69"/>
      <c r="D32" s="223"/>
      <c r="E32" s="12"/>
      <c r="F32" s="224"/>
      <c r="G32" s="53" t="s">
        <v>484</v>
      </c>
      <c r="H32" s="64"/>
      <c r="I32" s="7">
        <f>SUM(I31)</f>
        <v>0</v>
      </c>
      <c r="J32" s="7">
        <f t="shared" si="7"/>
        <v>0.05</v>
      </c>
      <c r="K32" s="7">
        <f t="shared" si="7"/>
        <v>0</v>
      </c>
      <c r="L32" s="7">
        <f t="shared" si="7"/>
        <v>50</v>
      </c>
      <c r="M32" s="7">
        <f t="shared" si="7"/>
        <v>50</v>
      </c>
      <c r="N32" s="7">
        <f t="shared" si="7"/>
        <v>50</v>
      </c>
      <c r="O32" s="7">
        <f t="shared" si="7"/>
        <v>50</v>
      </c>
      <c r="P32" s="7">
        <f t="shared" si="7"/>
        <v>50</v>
      </c>
      <c r="Q32" s="9"/>
      <c r="S32" s="45"/>
    </row>
    <row r="33" spans="2:21" s="4" customFormat="1" ht="48" customHeight="1" thickBot="1">
      <c r="B33" s="17">
        <v>0</v>
      </c>
      <c r="C33" s="238"/>
      <c r="D33" s="476" t="s">
        <v>478</v>
      </c>
      <c r="E33" s="477"/>
      <c r="F33" s="477"/>
      <c r="G33" s="477"/>
      <c r="H33" s="478"/>
      <c r="I33" s="540" t="s">
        <v>243</v>
      </c>
      <c r="J33" s="541"/>
      <c r="K33" s="541"/>
      <c r="L33" s="541"/>
      <c r="M33" s="541"/>
      <c r="N33" s="541"/>
      <c r="O33" s="541"/>
      <c r="P33" s="541"/>
      <c r="Q33" s="542"/>
    </row>
    <row r="34" spans="2:21" ht="61.5" thickBot="1">
      <c r="B34" s="44">
        <v>0</v>
      </c>
      <c r="C34" s="57"/>
      <c r="D34" s="12"/>
      <c r="E34" s="12"/>
      <c r="F34" s="12"/>
      <c r="G34" s="416" t="s">
        <v>227</v>
      </c>
      <c r="H34" s="252"/>
      <c r="I34" s="223"/>
      <c r="J34" s="12"/>
      <c r="K34" s="12"/>
      <c r="L34" s="12"/>
      <c r="M34" s="12"/>
      <c r="N34" s="12"/>
      <c r="O34" s="12"/>
      <c r="P34" s="12"/>
      <c r="Q34" s="13"/>
      <c r="S34" s="45"/>
    </row>
    <row r="35" spans="2:21" ht="115.5" thickBot="1">
      <c r="C35" s="454" t="s">
        <v>210</v>
      </c>
      <c r="D35" s="308" t="s">
        <v>132</v>
      </c>
      <c r="E35" s="371" t="s">
        <v>422</v>
      </c>
      <c r="F35" s="372" t="s">
        <v>423</v>
      </c>
      <c r="G35" s="415" t="s">
        <v>162</v>
      </c>
      <c r="H35" s="62" t="s">
        <v>174</v>
      </c>
      <c r="I35" s="32">
        <v>0</v>
      </c>
      <c r="J35" s="32">
        <v>0</v>
      </c>
      <c r="K35" s="33">
        <v>0</v>
      </c>
      <c r="L35" s="297">
        <v>200</v>
      </c>
      <c r="M35" s="299">
        <v>200</v>
      </c>
      <c r="N35" s="299">
        <v>200</v>
      </c>
      <c r="O35" s="299">
        <v>200</v>
      </c>
      <c r="P35" s="299">
        <v>200</v>
      </c>
      <c r="Q35" s="3"/>
      <c r="S35" s="45"/>
    </row>
    <row r="36" spans="2:21" ht="25.5" customHeight="1">
      <c r="C36" s="553" t="s">
        <v>210</v>
      </c>
      <c r="D36" s="309" t="s">
        <v>132</v>
      </c>
      <c r="E36" s="373" t="s">
        <v>424</v>
      </c>
      <c r="F36" s="374" t="s">
        <v>425</v>
      </c>
      <c r="G36" s="415" t="s">
        <v>161</v>
      </c>
      <c r="H36" s="62" t="s">
        <v>174</v>
      </c>
      <c r="I36" s="33">
        <v>0</v>
      </c>
      <c r="J36" s="33">
        <v>0</v>
      </c>
      <c r="K36" s="33">
        <v>0</v>
      </c>
      <c r="L36" s="297">
        <v>100</v>
      </c>
      <c r="M36" s="299">
        <v>100</v>
      </c>
      <c r="N36" s="299">
        <v>100</v>
      </c>
      <c r="O36" s="299">
        <v>100</v>
      </c>
      <c r="P36" s="299">
        <v>100</v>
      </c>
      <c r="Q36" s="2"/>
      <c r="S36" s="45"/>
    </row>
    <row r="37" spans="2:21" ht="25.5" customHeight="1">
      <c r="C37" s="554"/>
      <c r="D37" s="309" t="s">
        <v>132</v>
      </c>
      <c r="E37" s="373" t="s">
        <v>426</v>
      </c>
      <c r="F37" s="374" t="s">
        <v>427</v>
      </c>
      <c r="G37" s="415" t="s">
        <v>66</v>
      </c>
      <c r="H37" s="62" t="s">
        <v>174</v>
      </c>
      <c r="I37" s="33">
        <v>0</v>
      </c>
      <c r="J37" s="33">
        <v>0</v>
      </c>
      <c r="K37" s="33">
        <v>0</v>
      </c>
      <c r="L37" s="297">
        <v>25</v>
      </c>
      <c r="M37" s="289">
        <v>25</v>
      </c>
      <c r="N37" s="289">
        <v>25</v>
      </c>
      <c r="O37" s="289">
        <v>25</v>
      </c>
      <c r="P37" s="289">
        <v>25</v>
      </c>
      <c r="Q37" s="2"/>
      <c r="S37" s="45"/>
    </row>
    <row r="38" spans="2:21" ht="25.5" customHeight="1">
      <c r="C38" s="554"/>
      <c r="D38" s="309" t="s">
        <v>132</v>
      </c>
      <c r="E38" s="373" t="s">
        <v>376</v>
      </c>
      <c r="F38" s="374" t="s">
        <v>428</v>
      </c>
      <c r="G38" s="415" t="s">
        <v>67</v>
      </c>
      <c r="H38" s="62" t="s">
        <v>109</v>
      </c>
      <c r="I38" s="33">
        <v>975.63</v>
      </c>
      <c r="J38" s="33">
        <v>710.66</v>
      </c>
      <c r="K38" s="33">
        <v>923.84</v>
      </c>
      <c r="L38" s="297">
        <v>613.28</v>
      </c>
      <c r="M38" s="289">
        <v>555</v>
      </c>
      <c r="N38" s="289">
        <v>555</v>
      </c>
      <c r="O38" s="289">
        <v>616</v>
      </c>
      <c r="P38" s="289">
        <v>1430</v>
      </c>
      <c r="Q38" s="2"/>
      <c r="R38" s="45">
        <v>1430</v>
      </c>
      <c r="S38" s="45">
        <v>1430</v>
      </c>
      <c r="T38" s="45">
        <v>1430</v>
      </c>
    </row>
    <row r="39" spans="2:21" ht="25.5" customHeight="1">
      <c r="C39" s="554"/>
      <c r="D39" s="309" t="s">
        <v>132</v>
      </c>
      <c r="E39" s="373" t="s">
        <v>376</v>
      </c>
      <c r="F39" s="374" t="s">
        <v>429</v>
      </c>
      <c r="G39" s="415" t="s">
        <v>68</v>
      </c>
      <c r="H39" s="62" t="s">
        <v>109</v>
      </c>
      <c r="I39" s="33">
        <v>934.71</v>
      </c>
      <c r="J39" s="33">
        <v>984.1</v>
      </c>
      <c r="K39" s="33">
        <v>1184.33</v>
      </c>
      <c r="L39" s="297">
        <v>2740.53</v>
      </c>
      <c r="M39" s="289">
        <v>2281</v>
      </c>
      <c r="N39" s="289">
        <v>2281</v>
      </c>
      <c r="O39" s="289">
        <v>2542</v>
      </c>
      <c r="P39" s="289">
        <v>2771.96</v>
      </c>
      <c r="Q39" s="2"/>
      <c r="R39" s="45">
        <v>2035.76</v>
      </c>
      <c r="S39" s="45">
        <v>2403.71</v>
      </c>
      <c r="T39" s="45">
        <v>2771.96</v>
      </c>
    </row>
    <row r="40" spans="2:21" ht="25.5" customHeight="1">
      <c r="C40" s="145"/>
      <c r="D40" s="309" t="s">
        <v>132</v>
      </c>
      <c r="E40" s="373" t="s">
        <v>376</v>
      </c>
      <c r="F40" s="374" t="s">
        <v>430</v>
      </c>
      <c r="G40" s="415" t="s">
        <v>69</v>
      </c>
      <c r="H40" s="62" t="s">
        <v>109</v>
      </c>
      <c r="I40" s="33">
        <v>121.4</v>
      </c>
      <c r="J40" s="33">
        <v>81.27</v>
      </c>
      <c r="K40" s="33">
        <v>107.9</v>
      </c>
      <c r="L40" s="297">
        <v>12.24</v>
      </c>
      <c r="M40" s="289">
        <v>10</v>
      </c>
      <c r="N40" s="289">
        <v>10</v>
      </c>
      <c r="O40" s="289">
        <v>11</v>
      </c>
      <c r="P40" s="289">
        <v>227.13</v>
      </c>
      <c r="Q40" s="2"/>
      <c r="R40" s="45">
        <v>227.13</v>
      </c>
      <c r="S40" s="45">
        <v>227.13</v>
      </c>
      <c r="T40" s="45">
        <v>227.13</v>
      </c>
    </row>
    <row r="41" spans="2:21" ht="25.5" customHeight="1">
      <c r="C41" s="145"/>
      <c r="D41" s="309" t="s">
        <v>132</v>
      </c>
      <c r="E41" s="373" t="s">
        <v>376</v>
      </c>
      <c r="F41" s="374" t="s">
        <v>431</v>
      </c>
      <c r="G41" s="415" t="s">
        <v>70</v>
      </c>
      <c r="H41" s="62" t="s">
        <v>109</v>
      </c>
      <c r="I41" s="33">
        <v>129.43</v>
      </c>
      <c r="J41" s="33">
        <v>145.25</v>
      </c>
      <c r="K41" s="33">
        <v>182.9</v>
      </c>
      <c r="L41" s="297">
        <v>373.43</v>
      </c>
      <c r="M41" s="289">
        <v>357</v>
      </c>
      <c r="N41" s="289">
        <v>357</v>
      </c>
      <c r="O41" s="289">
        <v>398</v>
      </c>
      <c r="P41" s="289">
        <v>440.07</v>
      </c>
      <c r="Q41" s="2"/>
      <c r="R41" s="45">
        <v>323.07</v>
      </c>
      <c r="S41" s="45">
        <v>381.57</v>
      </c>
      <c r="T41" s="45">
        <v>440.07</v>
      </c>
    </row>
    <row r="42" spans="2:21" ht="25.5" customHeight="1">
      <c r="C42" s="145"/>
      <c r="D42" s="309" t="s">
        <v>132</v>
      </c>
      <c r="E42" s="373" t="s">
        <v>376</v>
      </c>
      <c r="F42" s="374" t="s">
        <v>432</v>
      </c>
      <c r="G42" s="415" t="s">
        <v>71</v>
      </c>
      <c r="H42" s="62" t="s">
        <v>109</v>
      </c>
      <c r="I42" s="33">
        <v>3.05</v>
      </c>
      <c r="J42" s="33">
        <v>0.66</v>
      </c>
      <c r="K42" s="33">
        <v>2.2000000000000002</v>
      </c>
      <c r="L42" s="297">
        <v>31.1</v>
      </c>
      <c r="M42" s="289">
        <v>15</v>
      </c>
      <c r="N42" s="289">
        <v>15</v>
      </c>
      <c r="O42" s="289">
        <v>17</v>
      </c>
      <c r="P42" s="289">
        <v>18.440000000000001</v>
      </c>
      <c r="Q42" s="2"/>
      <c r="R42" s="45">
        <v>18.440000000000001</v>
      </c>
      <c r="S42" s="45">
        <v>18.440000000000001</v>
      </c>
      <c r="T42" s="45">
        <v>18.440000000000001</v>
      </c>
    </row>
    <row r="43" spans="2:21" ht="25.5" customHeight="1" thickBot="1">
      <c r="C43" s="145"/>
      <c r="D43" s="309" t="s">
        <v>132</v>
      </c>
      <c r="E43" s="373" t="s">
        <v>376</v>
      </c>
      <c r="F43" s="374" t="s">
        <v>433</v>
      </c>
      <c r="G43" s="415" t="s">
        <v>72</v>
      </c>
      <c r="H43" s="62" t="s">
        <v>109</v>
      </c>
      <c r="I43" s="33">
        <v>11.29</v>
      </c>
      <c r="J43" s="33">
        <v>0.67</v>
      </c>
      <c r="K43" s="33">
        <v>2.15</v>
      </c>
      <c r="L43" s="297">
        <v>35</v>
      </c>
      <c r="M43" s="289">
        <v>3</v>
      </c>
      <c r="N43" s="289">
        <v>3</v>
      </c>
      <c r="O43" s="289">
        <v>3</v>
      </c>
      <c r="P43" s="289">
        <v>36.03</v>
      </c>
      <c r="Q43" s="2"/>
      <c r="R43" s="45">
        <v>26.53</v>
      </c>
      <c r="S43" s="45">
        <v>31.28</v>
      </c>
      <c r="T43" s="45">
        <v>36.03</v>
      </c>
    </row>
    <row r="44" spans="2:21" ht="48" customHeight="1" thickBot="1">
      <c r="B44" s="44">
        <v>0</v>
      </c>
      <c r="C44" s="52"/>
      <c r="D44" s="86"/>
      <c r="E44" s="87"/>
      <c r="F44" s="87"/>
      <c r="G44" s="413" t="s">
        <v>222</v>
      </c>
      <c r="H44" s="64"/>
      <c r="I44" s="7">
        <f>SUM(I35:I43)</f>
        <v>2175.5100000000002</v>
      </c>
      <c r="J44" s="7">
        <f t="shared" ref="J44:O44" si="8">SUM(J35:J43)</f>
        <v>1922.6100000000001</v>
      </c>
      <c r="K44" s="7">
        <f t="shared" si="8"/>
        <v>2403.3200000000002</v>
      </c>
      <c r="L44" s="7">
        <f t="shared" si="8"/>
        <v>4130.58</v>
      </c>
      <c r="M44" s="7">
        <f t="shared" si="8"/>
        <v>3546</v>
      </c>
      <c r="N44" s="7">
        <f t="shared" si="8"/>
        <v>3546</v>
      </c>
      <c r="O44" s="7">
        <f t="shared" si="8"/>
        <v>3912</v>
      </c>
      <c r="P44" s="7">
        <f>SUM(P35:P43)</f>
        <v>5248.6299999999992</v>
      </c>
      <c r="Q44" s="9"/>
      <c r="R44" s="341"/>
      <c r="S44" s="341"/>
      <c r="T44" s="341"/>
      <c r="U44" s="341"/>
    </row>
    <row r="45" spans="2:21" ht="25.5" customHeight="1" thickBot="1">
      <c r="B45" s="44">
        <v>0</v>
      </c>
      <c r="C45" s="145"/>
      <c r="D45" s="86"/>
      <c r="E45" s="87"/>
      <c r="F45" s="87"/>
      <c r="G45" s="415" t="s">
        <v>223</v>
      </c>
      <c r="H45" s="62"/>
      <c r="I45" s="33">
        <f>SUM(I44)</f>
        <v>2175.5100000000002</v>
      </c>
      <c r="J45" s="33">
        <f t="shared" ref="J45:P45" si="9">SUM(J44)</f>
        <v>1922.6100000000001</v>
      </c>
      <c r="K45" s="33">
        <f t="shared" si="9"/>
        <v>2403.3200000000002</v>
      </c>
      <c r="L45" s="297">
        <f t="shared" si="9"/>
        <v>4130.58</v>
      </c>
      <c r="M45" s="289">
        <f t="shared" si="9"/>
        <v>3546</v>
      </c>
      <c r="N45" s="289">
        <f t="shared" si="9"/>
        <v>3546</v>
      </c>
      <c r="O45" s="289">
        <f t="shared" si="9"/>
        <v>3912</v>
      </c>
      <c r="P45" s="289">
        <f t="shared" si="9"/>
        <v>5248.6299999999992</v>
      </c>
      <c r="Q45" s="2"/>
      <c r="R45" s="45">
        <f>SUM(R38:R44)</f>
        <v>4060.9300000000007</v>
      </c>
      <c r="S45" s="45">
        <f>SUM(S38:S44)</f>
        <v>4492.1299999999992</v>
      </c>
      <c r="T45" s="45">
        <f>SUM(T38:T44)</f>
        <v>4923.6299999999992</v>
      </c>
    </row>
    <row r="46" spans="2:21" ht="82.5" customHeight="1" thickBot="1">
      <c r="B46" s="44">
        <v>0</v>
      </c>
      <c r="C46" s="558"/>
      <c r="D46" s="559"/>
      <c r="E46" s="390"/>
      <c r="F46" s="390"/>
      <c r="G46" s="170" t="s">
        <v>485</v>
      </c>
      <c r="H46" s="189"/>
      <c r="I46" s="135">
        <f t="shared" ref="I46:P46" si="10">SUM(I14,I20,I27,I32,I45)</f>
        <v>3873.5299999999997</v>
      </c>
      <c r="J46" s="135">
        <f t="shared" si="10"/>
        <v>3838.68</v>
      </c>
      <c r="K46" s="135">
        <f t="shared" si="10"/>
        <v>4939.51</v>
      </c>
      <c r="L46" s="135">
        <f t="shared" si="10"/>
        <v>6185.58</v>
      </c>
      <c r="M46" s="135">
        <f t="shared" si="10"/>
        <v>5601</v>
      </c>
      <c r="N46" s="135">
        <f t="shared" si="10"/>
        <v>5601</v>
      </c>
      <c r="O46" s="135">
        <f t="shared" si="10"/>
        <v>5967</v>
      </c>
      <c r="P46" s="135">
        <f t="shared" si="10"/>
        <v>6953.6299999999992</v>
      </c>
      <c r="Q46" s="172"/>
      <c r="R46" s="95">
        <f>SUM(O38:O39)</f>
        <v>3158</v>
      </c>
      <c r="S46" s="45"/>
    </row>
    <row r="47" spans="2:21" ht="21" thickBot="1">
      <c r="B47" s="44">
        <v>0</v>
      </c>
      <c r="C47" s="259"/>
      <c r="D47" s="260"/>
      <c r="E47" s="388"/>
      <c r="F47" s="388"/>
      <c r="G47" s="127"/>
      <c r="H47" s="128"/>
      <c r="I47" s="129"/>
      <c r="J47" s="129"/>
      <c r="K47" s="129"/>
      <c r="L47" s="129"/>
      <c r="M47" s="129"/>
      <c r="N47" s="129"/>
      <c r="O47" s="129"/>
      <c r="P47" s="129"/>
      <c r="Q47" s="130"/>
      <c r="S47" s="45"/>
    </row>
    <row r="48" spans="2:21" s="210" customFormat="1" ht="24.95" customHeight="1">
      <c r="B48" s="208"/>
      <c r="C48" s="226"/>
      <c r="D48" s="227"/>
      <c r="E48" s="391"/>
      <c r="F48" s="391"/>
      <c r="G48" s="348"/>
      <c r="H48" s="417"/>
      <c r="I48" s="418"/>
      <c r="J48" s="214"/>
      <c r="K48" s="214"/>
      <c r="S48" s="215"/>
    </row>
    <row r="49" spans="2:19" s="210" customFormat="1" ht="24.95" customHeight="1">
      <c r="B49" s="208"/>
      <c r="C49" s="228"/>
      <c r="D49" s="229"/>
      <c r="E49" s="392"/>
      <c r="F49" s="392"/>
      <c r="G49" s="419"/>
      <c r="H49" s="419"/>
      <c r="I49" s="419"/>
      <c r="J49" s="218"/>
      <c r="K49" s="218"/>
      <c r="L49" s="219"/>
      <c r="M49" s="218"/>
      <c r="N49" s="218"/>
      <c r="O49" s="218"/>
      <c r="P49" s="218"/>
      <c r="Q49" s="220"/>
      <c r="S49" s="215"/>
    </row>
    <row r="50" spans="2:19" s="210" customFormat="1" ht="24.95" customHeight="1">
      <c r="B50" s="208"/>
      <c r="C50" s="228"/>
      <c r="D50" s="229"/>
      <c r="E50" s="392"/>
      <c r="F50" s="392"/>
      <c r="G50" s="230"/>
      <c r="H50" s="217"/>
      <c r="I50" s="420"/>
      <c r="J50" s="420"/>
      <c r="K50" s="213"/>
      <c r="L50" s="213"/>
      <c r="M50" s="213"/>
      <c r="N50" s="213"/>
      <c r="O50" s="213"/>
      <c r="P50" s="213"/>
      <c r="S50" s="215"/>
    </row>
    <row r="51" spans="2:19" s="210" customFormat="1" ht="24.95" customHeight="1">
      <c r="B51" s="208"/>
      <c r="C51" s="228"/>
      <c r="D51" s="229"/>
      <c r="E51" s="392"/>
      <c r="F51" s="392"/>
      <c r="G51" s="419"/>
      <c r="H51" s="419"/>
      <c r="I51" s="419"/>
      <c r="J51" s="420"/>
      <c r="K51" s="213"/>
      <c r="L51" s="213"/>
      <c r="M51" s="213"/>
      <c r="N51" s="213"/>
      <c r="O51" s="213"/>
      <c r="P51" s="213"/>
      <c r="Q51" s="216"/>
      <c r="S51" s="215"/>
    </row>
    <row r="52" spans="2:19" s="210" customFormat="1" ht="24.95" customHeight="1">
      <c r="B52" s="208"/>
      <c r="C52" s="228"/>
      <c r="D52" s="229"/>
      <c r="E52" s="392"/>
      <c r="F52" s="392"/>
      <c r="G52" s="230"/>
      <c r="H52" s="217"/>
      <c r="I52" s="420"/>
      <c r="J52" s="421"/>
      <c r="K52" s="214"/>
      <c r="S52" s="215"/>
    </row>
    <row r="53" spans="2:19" s="210" customFormat="1" ht="24.95" customHeight="1">
      <c r="B53" s="208"/>
      <c r="C53" s="228"/>
      <c r="D53" s="229"/>
      <c r="E53" s="392"/>
      <c r="F53" s="392"/>
      <c r="G53" s="230"/>
      <c r="H53" s="212"/>
      <c r="I53" s="213"/>
      <c r="J53" s="214"/>
      <c r="K53" s="214"/>
      <c r="S53" s="215"/>
    </row>
    <row r="54" spans="2:19" s="210" customFormat="1" ht="24.95" customHeight="1">
      <c r="B54" s="208"/>
      <c r="C54" s="228"/>
      <c r="D54" s="229"/>
      <c r="E54" s="392"/>
      <c r="F54" s="392"/>
      <c r="G54" s="230"/>
      <c r="H54" s="212"/>
      <c r="I54" s="213"/>
      <c r="J54" s="214"/>
      <c r="K54" s="214"/>
      <c r="S54" s="215"/>
    </row>
    <row r="55" spans="2:19" s="210" customFormat="1" ht="24.95" customHeight="1">
      <c r="B55" s="208"/>
      <c r="C55" s="228"/>
      <c r="D55" s="229"/>
      <c r="E55" s="392"/>
      <c r="F55" s="392"/>
      <c r="G55" s="230"/>
      <c r="H55" s="212"/>
      <c r="I55" s="213"/>
      <c r="J55" s="214"/>
      <c r="K55" s="214"/>
      <c r="S55" s="215"/>
    </row>
    <row r="56" spans="2:19" s="210" customFormat="1" ht="24.95" customHeight="1">
      <c r="B56" s="208"/>
      <c r="C56" s="209"/>
      <c r="D56" s="314"/>
      <c r="E56" s="392"/>
      <c r="F56" s="392"/>
      <c r="G56" s="211"/>
      <c r="H56" s="212"/>
      <c r="I56" s="213"/>
      <c r="J56" s="214"/>
      <c r="K56" s="214"/>
      <c r="S56" s="215"/>
    </row>
  </sheetData>
  <autoFilter ref="A1:Q47"/>
  <mergeCells count="24">
    <mergeCell ref="C2:H2"/>
    <mergeCell ref="I2:Q2"/>
    <mergeCell ref="C6:H6"/>
    <mergeCell ref="I3:K3"/>
    <mergeCell ref="L3:L4"/>
    <mergeCell ref="M3:N3"/>
    <mergeCell ref="O3:P3"/>
    <mergeCell ref="Q3:Q4"/>
    <mergeCell ref="C3:C4"/>
    <mergeCell ref="H3:H4"/>
    <mergeCell ref="D3:F4"/>
    <mergeCell ref="D5:F5"/>
    <mergeCell ref="C46:D46"/>
    <mergeCell ref="D7:H7"/>
    <mergeCell ref="D28:H28"/>
    <mergeCell ref="I7:Q7"/>
    <mergeCell ref="D15:H15"/>
    <mergeCell ref="I15:Q15"/>
    <mergeCell ref="D21:H21"/>
    <mergeCell ref="I21:Q21"/>
    <mergeCell ref="I28:Q28"/>
    <mergeCell ref="D33:H33"/>
    <mergeCell ref="I33:Q33"/>
    <mergeCell ref="C36:C39"/>
  </mergeCells>
  <printOptions horizontalCentered="1"/>
  <pageMargins left="0.7" right="0.7" top="1.25" bottom="1.5" header="1" footer="1"/>
  <pageSetup paperSize="5" scale="87" firstPageNumber="39" pageOrder="overThenDown" orientation="portrait" useFirstPageNumber="1" r:id="rId1"/>
  <headerFooter>
    <oddHeader>&amp;R&amp;"Kruti Dev 692,Normal Bold"&amp;12:i;s yk[kkr</oddHeader>
    <oddFooter>&amp;C&amp;"Arial,Bold"&amp;10&amp;P</oddFooter>
  </headerFooter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"/>
  <sheetViews>
    <sheetView showGridLines="0" view="pageBreakPreview" topLeftCell="B31" zoomScale="70" zoomScaleNormal="70" zoomScaleSheetLayoutView="70" workbookViewId="0">
      <selection activeCell="B31" sqref="A31:XFD31"/>
    </sheetView>
  </sheetViews>
  <sheetFormatPr defaultRowHeight="15" outlineLevelCol="1"/>
  <cols>
    <col min="1" max="1" width="0" style="45" hidden="1" customWidth="1"/>
    <col min="2" max="2" width="9" style="44"/>
    <col min="3" max="3" width="20.625" style="125" customWidth="1"/>
    <col min="4" max="4" width="3.125" style="312" customWidth="1" outlineLevel="1"/>
    <col min="5" max="6" width="5.625" style="384" customWidth="1" outlineLevel="1"/>
    <col min="7" max="7" width="40.625" style="118" customWidth="1"/>
    <col min="8" max="8" width="17.625" style="134" customWidth="1" outlineLevel="1"/>
    <col min="9" max="9" width="10.625" style="120" customWidth="1"/>
    <col min="10" max="11" width="10.625" style="121" customWidth="1"/>
    <col min="12" max="12" width="10.625" style="45" customWidth="1"/>
    <col min="13" max="14" width="10.625" style="45" customWidth="1" outlineLevel="1"/>
    <col min="15" max="17" width="10.625" style="45" customWidth="1"/>
    <col min="18" max="18" width="12.5" style="45" customWidth="1"/>
    <col min="19" max="16384" width="9" style="45"/>
  </cols>
  <sheetData>
    <row r="1" spans="2:20" ht="22.5" customHeight="1">
      <c r="D1" s="165"/>
    </row>
    <row r="2" spans="2:20" ht="30" customHeight="1" thickBot="1">
      <c r="C2" s="560" t="s">
        <v>259</v>
      </c>
      <c r="D2" s="560"/>
      <c r="E2" s="560"/>
      <c r="F2" s="560"/>
      <c r="G2" s="560"/>
      <c r="H2" s="560"/>
      <c r="I2" s="547" t="s">
        <v>259</v>
      </c>
      <c r="J2" s="547"/>
      <c r="K2" s="547"/>
      <c r="L2" s="547"/>
      <c r="M2" s="547"/>
      <c r="N2" s="547"/>
      <c r="O2" s="547"/>
      <c r="P2" s="547"/>
      <c r="Q2" s="547"/>
      <c r="R2" s="95" t="e">
        <f>+#REF!</f>
        <v>#REF!</v>
      </c>
    </row>
    <row r="3" spans="2:20" ht="60.75" customHeight="1" thickBot="1">
      <c r="C3" s="518" t="s">
        <v>261</v>
      </c>
      <c r="D3" s="522" t="s">
        <v>260</v>
      </c>
      <c r="E3" s="523"/>
      <c r="F3" s="524"/>
      <c r="G3" s="315" t="s">
        <v>249</v>
      </c>
      <c r="H3" s="516" t="s">
        <v>110</v>
      </c>
      <c r="I3" s="498" t="s">
        <v>1</v>
      </c>
      <c r="J3" s="499"/>
      <c r="K3" s="500"/>
      <c r="L3" s="544" t="s">
        <v>466</v>
      </c>
      <c r="M3" s="513" t="s">
        <v>262</v>
      </c>
      <c r="N3" s="495"/>
      <c r="O3" s="513" t="s">
        <v>263</v>
      </c>
      <c r="P3" s="495"/>
      <c r="Q3" s="543" t="s">
        <v>264</v>
      </c>
    </row>
    <row r="4" spans="2:20" ht="36.75" customHeight="1" thickBot="1">
      <c r="C4" s="518"/>
      <c r="D4" s="525"/>
      <c r="E4" s="526"/>
      <c r="F4" s="527"/>
      <c r="G4" s="284" t="s">
        <v>258</v>
      </c>
      <c r="H4" s="517"/>
      <c r="I4" s="406" t="s">
        <v>2</v>
      </c>
      <c r="J4" s="406" t="s">
        <v>3</v>
      </c>
      <c r="K4" s="406" t="s">
        <v>255</v>
      </c>
      <c r="L4" s="544"/>
      <c r="M4" s="404" t="s">
        <v>92</v>
      </c>
      <c r="N4" s="404" t="s">
        <v>90</v>
      </c>
      <c r="O4" s="404" t="s">
        <v>91</v>
      </c>
      <c r="P4" s="404" t="s">
        <v>90</v>
      </c>
      <c r="Q4" s="544"/>
    </row>
    <row r="5" spans="2:20" ht="24.95" customHeight="1" thickBot="1">
      <c r="C5" s="287">
        <v>1</v>
      </c>
      <c r="D5" s="528">
        <v>2</v>
      </c>
      <c r="E5" s="529"/>
      <c r="F5" s="530"/>
      <c r="G5" s="282">
        <v>3</v>
      </c>
      <c r="H5" s="287">
        <v>4</v>
      </c>
      <c r="I5" s="287">
        <v>5</v>
      </c>
      <c r="J5" s="287">
        <v>6</v>
      </c>
      <c r="K5" s="405">
        <v>7</v>
      </c>
      <c r="L5" s="287">
        <v>8</v>
      </c>
      <c r="M5" s="405">
        <v>9</v>
      </c>
      <c r="N5" s="287">
        <v>10</v>
      </c>
      <c r="O5" s="405">
        <v>11</v>
      </c>
      <c r="P5" s="287">
        <v>12</v>
      </c>
      <c r="Q5" s="405">
        <v>13</v>
      </c>
    </row>
    <row r="6" spans="2:20" ht="27" thickBot="1">
      <c r="B6" s="44">
        <v>0</v>
      </c>
      <c r="C6" s="482" t="s">
        <v>248</v>
      </c>
      <c r="D6" s="483"/>
      <c r="E6" s="483"/>
      <c r="F6" s="483"/>
      <c r="G6" s="483"/>
      <c r="H6" s="484"/>
      <c r="I6" s="262"/>
      <c r="J6" s="257"/>
      <c r="K6" s="257"/>
      <c r="L6" s="257"/>
      <c r="M6" s="257"/>
      <c r="N6" s="257"/>
      <c r="O6" s="257"/>
      <c r="P6" s="257"/>
      <c r="Q6" s="258"/>
    </row>
    <row r="7" spans="2:20" s="4" customFormat="1" ht="48" customHeight="1" thickBot="1">
      <c r="B7" s="17">
        <v>0</v>
      </c>
      <c r="C7" s="401"/>
      <c r="D7" s="519" t="s">
        <v>469</v>
      </c>
      <c r="E7" s="520"/>
      <c r="F7" s="520"/>
      <c r="G7" s="520"/>
      <c r="H7" s="521"/>
      <c r="I7" s="540" t="s">
        <v>235</v>
      </c>
      <c r="J7" s="541"/>
      <c r="K7" s="541"/>
      <c r="L7" s="541"/>
      <c r="M7" s="541"/>
      <c r="N7" s="541"/>
      <c r="O7" s="541"/>
      <c r="P7" s="541"/>
      <c r="Q7" s="542"/>
      <c r="R7" s="18"/>
      <c r="S7" s="18"/>
      <c r="T7" s="18"/>
    </row>
    <row r="8" spans="2:20" ht="61.5" thickBot="1">
      <c r="B8" s="44">
        <v>0</v>
      </c>
      <c r="C8" s="347"/>
      <c r="D8" s="221"/>
      <c r="E8" s="393"/>
      <c r="F8" s="393"/>
      <c r="G8" s="348" t="s">
        <v>524</v>
      </c>
      <c r="H8" s="349"/>
      <c r="I8" s="223"/>
      <c r="J8" s="12"/>
      <c r="K8" s="12"/>
      <c r="L8" s="12"/>
      <c r="M8" s="12"/>
      <c r="N8" s="12"/>
      <c r="O8" s="12"/>
      <c r="P8" s="12"/>
      <c r="Q8" s="13"/>
    </row>
    <row r="9" spans="2:20" ht="36" customHeight="1" thickBot="1">
      <c r="C9" s="351" t="s">
        <v>134</v>
      </c>
      <c r="D9" s="310" t="s">
        <v>133</v>
      </c>
      <c r="E9" s="377" t="s">
        <v>274</v>
      </c>
      <c r="F9" s="378">
        <v>90701</v>
      </c>
      <c r="G9" s="411" t="s">
        <v>83</v>
      </c>
      <c r="H9" s="133" t="s">
        <v>174</v>
      </c>
      <c r="I9" s="33">
        <v>4.1399999999999997</v>
      </c>
      <c r="J9" s="33">
        <v>0.45</v>
      </c>
      <c r="K9" s="33">
        <v>1.9</v>
      </c>
      <c r="L9" s="33">
        <v>200</v>
      </c>
      <c r="M9" s="33">
        <v>200</v>
      </c>
      <c r="N9" s="33">
        <v>200</v>
      </c>
      <c r="O9" s="33">
        <v>200</v>
      </c>
      <c r="P9" s="33">
        <v>200</v>
      </c>
      <c r="Q9" s="2"/>
    </row>
    <row r="10" spans="2:20" ht="24.95" customHeight="1" thickBot="1">
      <c r="B10" s="44">
        <v>0</v>
      </c>
      <c r="C10" s="83"/>
      <c r="D10" s="316"/>
      <c r="E10" s="317"/>
      <c r="F10" s="317"/>
      <c r="G10" s="414" t="s">
        <v>525</v>
      </c>
      <c r="H10" s="350"/>
      <c r="I10" s="7">
        <f>SUM(I9)</f>
        <v>4.1399999999999997</v>
      </c>
      <c r="J10" s="7">
        <f t="shared" ref="J10:P11" si="0">SUM(J9)</f>
        <v>0.45</v>
      </c>
      <c r="K10" s="7">
        <f t="shared" si="0"/>
        <v>1.9</v>
      </c>
      <c r="L10" s="7">
        <f t="shared" si="0"/>
        <v>200</v>
      </c>
      <c r="M10" s="7">
        <f t="shared" si="0"/>
        <v>200</v>
      </c>
      <c r="N10" s="7">
        <f t="shared" si="0"/>
        <v>200</v>
      </c>
      <c r="O10" s="7">
        <f t="shared" si="0"/>
        <v>200</v>
      </c>
      <c r="P10" s="7">
        <f t="shared" si="0"/>
        <v>200</v>
      </c>
      <c r="Q10" s="9"/>
    </row>
    <row r="11" spans="2:20" ht="52.5" thickBot="1">
      <c r="B11" s="44">
        <v>0</v>
      </c>
      <c r="C11" s="69"/>
      <c r="D11" s="304"/>
      <c r="E11" s="12"/>
      <c r="F11" s="12"/>
      <c r="G11" s="53" t="s">
        <v>211</v>
      </c>
      <c r="H11" s="10"/>
      <c r="I11" s="7">
        <f>SUM(I10)</f>
        <v>4.1399999999999997</v>
      </c>
      <c r="J11" s="7">
        <f t="shared" si="0"/>
        <v>0.45</v>
      </c>
      <c r="K11" s="7">
        <f t="shared" si="0"/>
        <v>1.9</v>
      </c>
      <c r="L11" s="7">
        <f t="shared" si="0"/>
        <v>200</v>
      </c>
      <c r="M11" s="7">
        <f t="shared" si="0"/>
        <v>200</v>
      </c>
      <c r="N11" s="7">
        <f t="shared" si="0"/>
        <v>200</v>
      </c>
      <c r="O11" s="7">
        <f t="shared" si="0"/>
        <v>200</v>
      </c>
      <c r="P11" s="7">
        <f t="shared" si="0"/>
        <v>200</v>
      </c>
      <c r="Q11" s="9"/>
    </row>
    <row r="12" spans="2:20" s="4" customFormat="1" ht="49.5" customHeight="1" thickBot="1">
      <c r="B12" s="17">
        <v>0</v>
      </c>
      <c r="C12" s="401"/>
      <c r="D12" s="531" t="s">
        <v>470</v>
      </c>
      <c r="E12" s="532"/>
      <c r="F12" s="532"/>
      <c r="G12" s="532"/>
      <c r="H12" s="533"/>
      <c r="I12" s="540" t="s">
        <v>471</v>
      </c>
      <c r="J12" s="541"/>
      <c r="K12" s="541"/>
      <c r="L12" s="541"/>
      <c r="M12" s="541"/>
      <c r="N12" s="541"/>
      <c r="O12" s="541"/>
      <c r="P12" s="541"/>
      <c r="Q12" s="542"/>
    </row>
    <row r="13" spans="2:20" ht="41.25" thickBot="1">
      <c r="B13" s="44">
        <v>0</v>
      </c>
      <c r="C13" s="57"/>
      <c r="D13" s="304"/>
      <c r="E13" s="12"/>
      <c r="F13" s="12"/>
      <c r="G13" s="416" t="s">
        <v>526</v>
      </c>
      <c r="H13" s="266"/>
      <c r="I13" s="223"/>
      <c r="J13" s="12"/>
      <c r="K13" s="12"/>
      <c r="L13" s="12"/>
      <c r="M13" s="12"/>
      <c r="N13" s="12"/>
      <c r="O13" s="12"/>
      <c r="P13" s="12"/>
      <c r="Q13" s="13"/>
    </row>
    <row r="14" spans="2:20" ht="41.25" customHeight="1" thickBot="1">
      <c r="C14" s="566" t="s">
        <v>463</v>
      </c>
      <c r="D14" s="308" t="s">
        <v>133</v>
      </c>
      <c r="E14" s="371" t="s">
        <v>304</v>
      </c>
      <c r="F14" s="372" t="s">
        <v>435</v>
      </c>
      <c r="G14" s="411" t="s">
        <v>85</v>
      </c>
      <c r="H14" s="5" t="s">
        <v>99</v>
      </c>
      <c r="I14" s="33">
        <v>0</v>
      </c>
      <c r="J14" s="33">
        <v>0</v>
      </c>
      <c r="K14" s="33">
        <v>0</v>
      </c>
      <c r="L14" s="33">
        <v>200</v>
      </c>
      <c r="M14" s="33">
        <v>200</v>
      </c>
      <c r="N14" s="33">
        <v>200</v>
      </c>
      <c r="O14" s="33">
        <v>200</v>
      </c>
      <c r="P14" s="33">
        <v>200</v>
      </c>
      <c r="Q14" s="2"/>
    </row>
    <row r="15" spans="2:20" ht="36.75" customHeight="1" thickBot="1">
      <c r="C15" s="535"/>
      <c r="D15" s="309" t="s">
        <v>133</v>
      </c>
      <c r="E15" s="373" t="s">
        <v>324</v>
      </c>
      <c r="F15" s="374" t="s">
        <v>436</v>
      </c>
      <c r="G15" s="411" t="s">
        <v>82</v>
      </c>
      <c r="H15" s="62" t="s">
        <v>174</v>
      </c>
      <c r="I15" s="33">
        <v>0</v>
      </c>
      <c r="J15" s="33">
        <v>0.39</v>
      </c>
      <c r="K15" s="33">
        <v>2.48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2"/>
    </row>
    <row r="16" spans="2:20" ht="41.25" customHeight="1" thickBot="1">
      <c r="C16" s="566" t="s">
        <v>463</v>
      </c>
      <c r="D16" s="311" t="s">
        <v>133</v>
      </c>
      <c r="E16" s="375" t="s">
        <v>306</v>
      </c>
      <c r="F16" s="376" t="s">
        <v>437</v>
      </c>
      <c r="G16" s="411" t="s">
        <v>84</v>
      </c>
      <c r="H16" s="5" t="s">
        <v>94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2"/>
    </row>
    <row r="17" spans="2:17" ht="24.95" customHeight="1" thickBot="1">
      <c r="B17" s="44">
        <v>0</v>
      </c>
      <c r="C17" s="535"/>
      <c r="D17" s="304"/>
      <c r="E17" s="12"/>
      <c r="F17" s="12"/>
      <c r="G17" s="414" t="s">
        <v>527</v>
      </c>
      <c r="H17" s="10"/>
      <c r="I17" s="7">
        <f>SUM(I14:I16)</f>
        <v>0</v>
      </c>
      <c r="J17" s="7">
        <f t="shared" ref="J17:P17" si="1">SUM(J14:J16)</f>
        <v>0.39</v>
      </c>
      <c r="K17" s="7">
        <f t="shared" si="1"/>
        <v>2.48</v>
      </c>
      <c r="L17" s="7">
        <f t="shared" si="1"/>
        <v>200</v>
      </c>
      <c r="M17" s="7">
        <f t="shared" si="1"/>
        <v>200</v>
      </c>
      <c r="N17" s="7">
        <f t="shared" si="1"/>
        <v>200</v>
      </c>
      <c r="O17" s="7">
        <f t="shared" si="1"/>
        <v>200</v>
      </c>
      <c r="P17" s="7">
        <f t="shared" si="1"/>
        <v>200</v>
      </c>
      <c r="Q17" s="9"/>
    </row>
    <row r="18" spans="2:17" ht="72.75" thickBot="1">
      <c r="B18" s="44">
        <v>0</v>
      </c>
      <c r="C18" s="69"/>
      <c r="D18" s="304"/>
      <c r="E18" s="12"/>
      <c r="F18" s="12"/>
      <c r="G18" s="53" t="s">
        <v>468</v>
      </c>
      <c r="H18" s="10"/>
      <c r="I18" s="7">
        <f>SUM(I17)</f>
        <v>0</v>
      </c>
      <c r="J18" s="7">
        <f t="shared" ref="J18:P18" si="2">SUM(J17)</f>
        <v>0.39</v>
      </c>
      <c r="K18" s="7">
        <f t="shared" si="2"/>
        <v>2.48</v>
      </c>
      <c r="L18" s="7">
        <f t="shared" si="2"/>
        <v>200</v>
      </c>
      <c r="M18" s="7">
        <f t="shared" si="2"/>
        <v>200</v>
      </c>
      <c r="N18" s="7">
        <f t="shared" si="2"/>
        <v>200</v>
      </c>
      <c r="O18" s="7">
        <f t="shared" si="2"/>
        <v>200</v>
      </c>
      <c r="P18" s="7">
        <f t="shared" si="2"/>
        <v>200</v>
      </c>
      <c r="Q18" s="9"/>
    </row>
    <row r="19" spans="2:17" s="4" customFormat="1" ht="48" customHeight="1" thickBot="1">
      <c r="B19" s="17">
        <v>0</v>
      </c>
      <c r="C19" s="401"/>
      <c r="D19" s="476" t="s">
        <v>472</v>
      </c>
      <c r="E19" s="477"/>
      <c r="F19" s="477"/>
      <c r="G19" s="477"/>
      <c r="H19" s="478"/>
      <c r="I19" s="540" t="s">
        <v>238</v>
      </c>
      <c r="J19" s="541"/>
      <c r="K19" s="541"/>
      <c r="L19" s="541"/>
      <c r="M19" s="541"/>
      <c r="N19" s="541"/>
      <c r="O19" s="541"/>
      <c r="P19" s="541"/>
      <c r="Q19" s="542"/>
    </row>
    <row r="20" spans="2:17" ht="41.25" thickBot="1">
      <c r="B20" s="44">
        <v>0</v>
      </c>
      <c r="C20" s="57"/>
      <c r="D20" s="304"/>
      <c r="E20" s="12"/>
      <c r="F20" s="12"/>
      <c r="G20" s="416" t="s">
        <v>528</v>
      </c>
      <c r="H20" s="266"/>
      <c r="I20" s="223"/>
      <c r="J20" s="12"/>
      <c r="K20" s="12"/>
      <c r="L20" s="12"/>
      <c r="M20" s="12"/>
      <c r="N20" s="12"/>
      <c r="O20" s="12"/>
      <c r="P20" s="12"/>
      <c r="Q20" s="13"/>
    </row>
    <row r="21" spans="2:17" ht="33.75" thickBot="1">
      <c r="C21" s="81" t="s">
        <v>191</v>
      </c>
      <c r="D21" s="308" t="s">
        <v>133</v>
      </c>
      <c r="E21" s="371" t="s">
        <v>343</v>
      </c>
      <c r="F21" s="372" t="s">
        <v>434</v>
      </c>
      <c r="G21" s="411" t="s">
        <v>129</v>
      </c>
      <c r="H21" s="5" t="s">
        <v>103</v>
      </c>
      <c r="I21" s="33">
        <v>0</v>
      </c>
      <c r="J21" s="33">
        <v>0.39</v>
      </c>
      <c r="K21" s="33">
        <v>110.08</v>
      </c>
      <c r="L21" s="33">
        <v>5</v>
      </c>
      <c r="M21" s="33">
        <v>5</v>
      </c>
      <c r="N21" s="33">
        <v>5</v>
      </c>
      <c r="O21" s="33">
        <v>5</v>
      </c>
      <c r="P21" s="33">
        <v>5</v>
      </c>
      <c r="Q21" s="2"/>
    </row>
    <row r="22" spans="2:17" ht="41.25" thickBot="1">
      <c r="C22" s="84"/>
      <c r="D22" s="311" t="s">
        <v>133</v>
      </c>
      <c r="E22" s="375" t="s">
        <v>343</v>
      </c>
      <c r="F22" s="376" t="s">
        <v>438</v>
      </c>
      <c r="G22" s="411" t="s">
        <v>86</v>
      </c>
      <c r="H22" s="5" t="s">
        <v>103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41"/>
    </row>
    <row r="23" spans="2:17" ht="24.95" customHeight="1" thickBot="1">
      <c r="B23" s="44">
        <v>0</v>
      </c>
      <c r="C23" s="52"/>
      <c r="D23" s="304"/>
      <c r="E23" s="12"/>
      <c r="F23" s="12"/>
      <c r="G23" s="414" t="s">
        <v>529</v>
      </c>
      <c r="H23" s="10"/>
      <c r="I23" s="7">
        <f>SUM(I21:I22)</f>
        <v>0</v>
      </c>
      <c r="J23" s="7">
        <f t="shared" ref="J23:P23" si="3">SUM(J21:J22)</f>
        <v>0.39</v>
      </c>
      <c r="K23" s="7">
        <f t="shared" si="3"/>
        <v>110.08</v>
      </c>
      <c r="L23" s="7">
        <f t="shared" si="3"/>
        <v>5</v>
      </c>
      <c r="M23" s="7">
        <f t="shared" si="3"/>
        <v>5</v>
      </c>
      <c r="N23" s="7">
        <f t="shared" si="3"/>
        <v>5</v>
      </c>
      <c r="O23" s="7">
        <f t="shared" si="3"/>
        <v>5</v>
      </c>
      <c r="P23" s="7">
        <f t="shared" si="3"/>
        <v>5</v>
      </c>
      <c r="Q23" s="9"/>
    </row>
    <row r="24" spans="2:17" ht="41.25" customHeight="1" thickBot="1">
      <c r="B24" s="44">
        <v>0</v>
      </c>
      <c r="C24" s="69"/>
      <c r="D24" s="304"/>
      <c r="E24" s="12"/>
      <c r="F24" s="12"/>
      <c r="G24" s="53" t="s">
        <v>254</v>
      </c>
      <c r="H24" s="10"/>
      <c r="I24" s="7">
        <f>SUM(I23)</f>
        <v>0</v>
      </c>
      <c r="J24" s="7">
        <f t="shared" ref="J24:P24" si="4">SUM(J23)</f>
        <v>0.39</v>
      </c>
      <c r="K24" s="7">
        <f t="shared" si="4"/>
        <v>110.08</v>
      </c>
      <c r="L24" s="7">
        <f t="shared" si="4"/>
        <v>5</v>
      </c>
      <c r="M24" s="7">
        <f t="shared" si="4"/>
        <v>5</v>
      </c>
      <c r="N24" s="7">
        <f t="shared" si="4"/>
        <v>5</v>
      </c>
      <c r="O24" s="7">
        <f t="shared" si="4"/>
        <v>5</v>
      </c>
      <c r="P24" s="7">
        <f t="shared" si="4"/>
        <v>5</v>
      </c>
      <c r="Q24" s="9"/>
    </row>
    <row r="25" spans="2:17" s="4" customFormat="1" ht="48" customHeight="1" thickBot="1">
      <c r="B25" s="17">
        <v>0</v>
      </c>
      <c r="C25" s="401"/>
      <c r="D25" s="476" t="s">
        <v>473</v>
      </c>
      <c r="E25" s="477"/>
      <c r="F25" s="477"/>
      <c r="G25" s="477"/>
      <c r="H25" s="478"/>
      <c r="I25" s="540" t="s">
        <v>203</v>
      </c>
      <c r="J25" s="541"/>
      <c r="K25" s="541"/>
      <c r="L25" s="541"/>
      <c r="M25" s="541"/>
      <c r="N25" s="541"/>
      <c r="O25" s="541"/>
      <c r="P25" s="541"/>
      <c r="Q25" s="542"/>
    </row>
    <row r="26" spans="2:17" ht="61.5" thickBot="1">
      <c r="B26" s="44">
        <v>0</v>
      </c>
      <c r="C26" s="57"/>
      <c r="D26" s="304"/>
      <c r="E26" s="12"/>
      <c r="F26" s="12"/>
      <c r="G26" s="367" t="s">
        <v>212</v>
      </c>
      <c r="H26" s="266"/>
      <c r="I26" s="223"/>
      <c r="J26" s="12"/>
      <c r="K26" s="12"/>
      <c r="L26" s="12"/>
      <c r="M26" s="12"/>
      <c r="N26" s="12"/>
      <c r="O26" s="12"/>
      <c r="P26" s="12"/>
      <c r="Q26" s="13"/>
    </row>
    <row r="27" spans="2:17" ht="62.25" thickBot="1">
      <c r="C27" s="22" t="s">
        <v>464</v>
      </c>
      <c r="D27" s="310" t="s">
        <v>133</v>
      </c>
      <c r="E27" s="377" t="s">
        <v>274</v>
      </c>
      <c r="F27" s="378" t="s">
        <v>439</v>
      </c>
      <c r="G27" s="411" t="s">
        <v>81</v>
      </c>
      <c r="H27" s="62" t="s">
        <v>174</v>
      </c>
      <c r="I27" s="33">
        <v>0</v>
      </c>
      <c r="J27" s="33">
        <v>0</v>
      </c>
      <c r="K27" s="33">
        <v>0</v>
      </c>
      <c r="L27" s="33">
        <v>200</v>
      </c>
      <c r="M27" s="33">
        <v>200</v>
      </c>
      <c r="N27" s="33">
        <v>200</v>
      </c>
      <c r="O27" s="33">
        <v>200</v>
      </c>
      <c r="P27" s="33">
        <v>200</v>
      </c>
      <c r="Q27" s="2"/>
    </row>
    <row r="28" spans="2:17" ht="41.25" thickBot="1">
      <c r="B28" s="44">
        <v>0</v>
      </c>
      <c r="C28" s="136"/>
      <c r="D28" s="137"/>
      <c r="E28" s="394"/>
      <c r="F28" s="394"/>
      <c r="G28" s="414" t="s">
        <v>128</v>
      </c>
      <c r="H28" s="10"/>
      <c r="I28" s="7">
        <f>SUM(I27)</f>
        <v>0</v>
      </c>
      <c r="J28" s="7">
        <f t="shared" ref="J28:P29" si="5">SUM(J27)</f>
        <v>0</v>
      </c>
      <c r="K28" s="7">
        <f t="shared" si="5"/>
        <v>0</v>
      </c>
      <c r="L28" s="7">
        <f t="shared" si="5"/>
        <v>200</v>
      </c>
      <c r="M28" s="7">
        <f t="shared" si="5"/>
        <v>200</v>
      </c>
      <c r="N28" s="7">
        <f t="shared" si="5"/>
        <v>200</v>
      </c>
      <c r="O28" s="7">
        <f t="shared" si="5"/>
        <v>200</v>
      </c>
      <c r="P28" s="7">
        <f t="shared" si="5"/>
        <v>200</v>
      </c>
      <c r="Q28" s="9"/>
    </row>
    <row r="29" spans="2:17" ht="57" thickBot="1">
      <c r="B29" s="44">
        <v>0</v>
      </c>
      <c r="C29" s="136"/>
      <c r="D29" s="137"/>
      <c r="E29" s="394"/>
      <c r="F29" s="394"/>
      <c r="G29" s="53" t="s">
        <v>474</v>
      </c>
      <c r="H29" s="10"/>
      <c r="I29" s="7">
        <f>SUM(I28)</f>
        <v>0</v>
      </c>
      <c r="J29" s="7">
        <f t="shared" si="5"/>
        <v>0</v>
      </c>
      <c r="K29" s="7">
        <f t="shared" si="5"/>
        <v>0</v>
      </c>
      <c r="L29" s="7">
        <f t="shared" si="5"/>
        <v>200</v>
      </c>
      <c r="M29" s="7">
        <f t="shared" si="5"/>
        <v>200</v>
      </c>
      <c r="N29" s="7">
        <f t="shared" si="5"/>
        <v>200</v>
      </c>
      <c r="O29" s="7">
        <f t="shared" si="5"/>
        <v>200</v>
      </c>
      <c r="P29" s="7">
        <f t="shared" si="5"/>
        <v>200</v>
      </c>
      <c r="Q29" s="9"/>
    </row>
    <row r="30" spans="2:17" s="113" customFormat="1" ht="73.5" customHeight="1" thickBot="1">
      <c r="B30" s="112">
        <v>0</v>
      </c>
      <c r="C30" s="168"/>
      <c r="D30" s="169"/>
      <c r="E30" s="395"/>
      <c r="F30" s="395"/>
      <c r="G30" s="170" t="s">
        <v>475</v>
      </c>
      <c r="H30" s="171"/>
      <c r="I30" s="135">
        <f>SUM(I11,I18,I24,I29)</f>
        <v>4.1399999999999997</v>
      </c>
      <c r="J30" s="135">
        <f t="shared" ref="J30:P30" si="6">SUM(J11,J18,J24,J29)</f>
        <v>1.23</v>
      </c>
      <c r="K30" s="135">
        <f t="shared" si="6"/>
        <v>114.46</v>
      </c>
      <c r="L30" s="135">
        <f t="shared" si="6"/>
        <v>605</v>
      </c>
      <c r="M30" s="135">
        <f t="shared" si="6"/>
        <v>605</v>
      </c>
      <c r="N30" s="135">
        <f t="shared" si="6"/>
        <v>605</v>
      </c>
      <c r="O30" s="135">
        <f t="shared" si="6"/>
        <v>605</v>
      </c>
      <c r="P30" s="135">
        <f t="shared" si="6"/>
        <v>605</v>
      </c>
      <c r="Q30" s="172"/>
    </row>
    <row r="31" spans="2:17" s="105" customFormat="1" ht="65.099999999999994" customHeight="1" thickBot="1">
      <c r="B31" s="44">
        <v>0</v>
      </c>
      <c r="C31" s="190"/>
      <c r="D31" s="191"/>
      <c r="E31" s="396"/>
      <c r="F31" s="396"/>
      <c r="G31" s="192" t="s">
        <v>214</v>
      </c>
      <c r="H31" s="193"/>
      <c r="I31" s="194">
        <f>+'MAHSULI - I'!I184</f>
        <v>65485.320000000007</v>
      </c>
      <c r="J31" s="194">
        <f>+'MAHSULI - I'!J184</f>
        <v>73665.52</v>
      </c>
      <c r="K31" s="194">
        <f>+'MAHSULI - I'!K184</f>
        <v>84387.63</v>
      </c>
      <c r="L31" s="194">
        <f>+'MAHSULI - I'!L184</f>
        <v>120721.93000000001</v>
      </c>
      <c r="M31" s="194">
        <f>+'MAHSULI - I'!M184</f>
        <v>88789.949999999983</v>
      </c>
      <c r="N31" s="194">
        <f>+'MAHSULI - I'!N184</f>
        <v>88789.949999999983</v>
      </c>
      <c r="O31" s="194">
        <f>+'MAHSULI - I'!O184</f>
        <v>96943.739999999991</v>
      </c>
      <c r="P31" s="194">
        <f>+'MAHSULI - I'!P184</f>
        <v>126819.04</v>
      </c>
      <c r="Q31" s="195"/>
    </row>
    <row r="32" spans="2:17" ht="65.099999999999994" customHeight="1" thickBot="1">
      <c r="B32" s="44">
        <v>0</v>
      </c>
      <c r="C32" s="190"/>
      <c r="D32" s="191"/>
      <c r="E32" s="396"/>
      <c r="F32" s="396"/>
      <c r="G32" s="192" t="s">
        <v>215</v>
      </c>
      <c r="H32" s="193"/>
      <c r="I32" s="194">
        <f>+'BHANDAWALI -I'!I29</f>
        <v>11416.17</v>
      </c>
      <c r="J32" s="194">
        <f>+'BHANDAWALI -I'!J29</f>
        <v>4043.7799999999997</v>
      </c>
      <c r="K32" s="194">
        <f>+'BHANDAWALI -I'!K29</f>
        <v>4571.18</v>
      </c>
      <c r="L32" s="194">
        <f>+'BHANDAWALI -I'!L29</f>
        <v>12625</v>
      </c>
      <c r="M32" s="194">
        <f>+'BHANDAWALI -I'!M29</f>
        <v>2625</v>
      </c>
      <c r="N32" s="194">
        <f>+'BHANDAWALI -I'!N29</f>
        <v>2625</v>
      </c>
      <c r="O32" s="194">
        <f>+'BHANDAWALI -I'!O29</f>
        <v>2625</v>
      </c>
      <c r="P32" s="194">
        <f>+'BHANDAWALI -I'!P29</f>
        <v>30125</v>
      </c>
      <c r="Q32" s="195"/>
    </row>
    <row r="33" spans="2:18" ht="65.099999999999994" customHeight="1" thickBot="1">
      <c r="B33" s="44">
        <v>0</v>
      </c>
      <c r="C33" s="564"/>
      <c r="D33" s="565"/>
      <c r="E33" s="397"/>
      <c r="F33" s="397"/>
      <c r="G33" s="196" t="s">
        <v>216</v>
      </c>
      <c r="H33" s="193"/>
      <c r="I33" s="194">
        <f>+' DEPOSIT-I'!I46</f>
        <v>3873.5299999999997</v>
      </c>
      <c r="J33" s="194">
        <f>+' DEPOSIT-I'!J46</f>
        <v>3838.68</v>
      </c>
      <c r="K33" s="194">
        <f>+' DEPOSIT-I'!K46</f>
        <v>4939.51</v>
      </c>
      <c r="L33" s="194">
        <f>+' DEPOSIT-I'!L46</f>
        <v>6185.58</v>
      </c>
      <c r="M33" s="194">
        <f>+' DEPOSIT-I'!M46</f>
        <v>5601</v>
      </c>
      <c r="N33" s="194">
        <f>+' DEPOSIT-I'!N46</f>
        <v>5601</v>
      </c>
      <c r="O33" s="194">
        <f>+' DEPOSIT-I'!O46</f>
        <v>5967</v>
      </c>
      <c r="P33" s="194">
        <f>+' DEPOSIT-I'!P46</f>
        <v>6953.6299999999992</v>
      </c>
      <c r="Q33" s="195"/>
    </row>
    <row r="34" spans="2:18" s="113" customFormat="1" ht="81" customHeight="1" thickBot="1">
      <c r="B34" s="112">
        <v>0</v>
      </c>
      <c r="C34" s="197"/>
      <c r="D34" s="198"/>
      <c r="E34" s="398"/>
      <c r="F34" s="398"/>
      <c r="G34" s="196" t="s">
        <v>217</v>
      </c>
      <c r="H34" s="193"/>
      <c r="I34" s="194">
        <f>+I30</f>
        <v>4.1399999999999997</v>
      </c>
      <c r="J34" s="194">
        <f t="shared" ref="J34:P34" si="7">+J30</f>
        <v>1.23</v>
      </c>
      <c r="K34" s="194">
        <f t="shared" si="7"/>
        <v>114.46</v>
      </c>
      <c r="L34" s="194">
        <f t="shared" si="7"/>
        <v>605</v>
      </c>
      <c r="M34" s="194">
        <f t="shared" si="7"/>
        <v>605</v>
      </c>
      <c r="N34" s="194">
        <f t="shared" si="7"/>
        <v>605</v>
      </c>
      <c r="O34" s="194">
        <f t="shared" si="7"/>
        <v>605</v>
      </c>
      <c r="P34" s="194">
        <f t="shared" si="7"/>
        <v>605</v>
      </c>
      <c r="Q34" s="195"/>
    </row>
    <row r="35" spans="2:18" ht="38.25" customHeight="1" thickBot="1">
      <c r="B35" s="44">
        <v>0</v>
      </c>
      <c r="C35" s="199"/>
      <c r="D35" s="200"/>
      <c r="E35" s="399"/>
      <c r="F35" s="399"/>
      <c r="G35" s="201" t="s">
        <v>213</v>
      </c>
      <c r="H35" s="202"/>
      <c r="I35" s="194">
        <f>SUM(I31:I34)</f>
        <v>80779.16</v>
      </c>
      <c r="J35" s="194">
        <f t="shared" ref="J35:O35" si="8">SUM(J31:J34)</f>
        <v>81549.209999999992</v>
      </c>
      <c r="K35" s="194">
        <f t="shared" si="8"/>
        <v>94012.78</v>
      </c>
      <c r="L35" s="194">
        <f t="shared" si="8"/>
        <v>140137.50999999998</v>
      </c>
      <c r="M35" s="194">
        <f t="shared" si="8"/>
        <v>97620.949999999983</v>
      </c>
      <c r="N35" s="194">
        <f t="shared" si="8"/>
        <v>97620.949999999983</v>
      </c>
      <c r="O35" s="194">
        <f t="shared" si="8"/>
        <v>106140.73999999999</v>
      </c>
      <c r="P35" s="194">
        <f>SUM(P31:P34)</f>
        <v>164502.66999999998</v>
      </c>
      <c r="Q35" s="203"/>
      <c r="R35" s="95">
        <f>SUM(L35-P35)</f>
        <v>-24365.160000000003</v>
      </c>
    </row>
    <row r="36" spans="2:18" s="325" customFormat="1" ht="30" customHeight="1">
      <c r="B36" s="324"/>
      <c r="C36" s="402"/>
      <c r="D36" s="326"/>
      <c r="E36" s="400"/>
      <c r="F36" s="400"/>
      <c r="I36" s="327"/>
      <c r="J36" s="328"/>
      <c r="K36" s="328"/>
      <c r="O36" s="319">
        <f>SUM(P35-O35)</f>
        <v>58361.929999999993</v>
      </c>
      <c r="Q36" s="319"/>
    </row>
    <row r="37" spans="2:18" s="325" customFormat="1" ht="30" customHeight="1">
      <c r="B37" s="324"/>
      <c r="C37" s="402"/>
      <c r="D37" s="326"/>
      <c r="E37" s="400"/>
      <c r="F37" s="400"/>
      <c r="I37" s="327"/>
      <c r="J37" s="328"/>
      <c r="K37" s="328"/>
      <c r="O37" s="319">
        <v>25000</v>
      </c>
    </row>
    <row r="38" spans="2:18" s="325" customFormat="1" ht="30" customHeight="1">
      <c r="B38" s="324"/>
      <c r="C38" s="402"/>
      <c r="D38" s="326"/>
      <c r="E38" s="400"/>
      <c r="F38" s="400"/>
      <c r="I38" s="327"/>
      <c r="J38" s="328"/>
      <c r="K38" s="328"/>
      <c r="O38" s="319">
        <f>SUM(O36-O37)</f>
        <v>33361.929999999993</v>
      </c>
    </row>
    <row r="39" spans="2:18" s="325" customFormat="1" ht="30" customHeight="1">
      <c r="B39" s="324"/>
      <c r="C39" s="402"/>
      <c r="D39" s="326"/>
      <c r="E39" s="400"/>
      <c r="F39" s="400"/>
      <c r="I39" s="327"/>
      <c r="J39" s="328"/>
      <c r="K39" s="328"/>
    </row>
  </sheetData>
  <autoFilter ref="B1:Q38"/>
  <mergeCells count="23">
    <mergeCell ref="C33:D33"/>
    <mergeCell ref="D7:H7"/>
    <mergeCell ref="I7:Q7"/>
    <mergeCell ref="D12:H12"/>
    <mergeCell ref="I12:Q12"/>
    <mergeCell ref="D19:H19"/>
    <mergeCell ref="I19:Q19"/>
    <mergeCell ref="D25:H25"/>
    <mergeCell ref="I25:Q25"/>
    <mergeCell ref="C14:C15"/>
    <mergeCell ref="C16:C17"/>
    <mergeCell ref="C6:H6"/>
    <mergeCell ref="I3:K3"/>
    <mergeCell ref="L3:L4"/>
    <mergeCell ref="D3:F4"/>
    <mergeCell ref="D5:F5"/>
    <mergeCell ref="I2:Q2"/>
    <mergeCell ref="M3:N3"/>
    <mergeCell ref="O3:P3"/>
    <mergeCell ref="Q3:Q4"/>
    <mergeCell ref="C3:C4"/>
    <mergeCell ref="H3:H4"/>
    <mergeCell ref="C2:H2"/>
  </mergeCells>
  <printOptions horizontalCentered="1"/>
  <pageMargins left="0.7" right="0.7" top="1.25" bottom="1.5" header="1" footer="1"/>
  <pageSetup paperSize="5" scale="87" firstPageNumber="45" pageOrder="overThenDown" orientation="portrait" useFirstPageNumber="1" r:id="rId1"/>
  <headerFooter>
    <oddHeader>&amp;R&amp;"Kruti Dev 692,Normal Bold"&amp;12:i;s yk[kkr</oddHeader>
    <oddFooter>&amp;C&amp;"Arial,Bold"&amp;10&amp;P</oddFooter>
  </headerFooter>
  <rowBreaks count="1" manualBreakCount="1">
    <brk id="24" min="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5" zoomScaleNormal="85" workbookViewId="0">
      <selection activeCell="H45" sqref="C1:H45"/>
    </sheetView>
  </sheetViews>
  <sheetFormatPr defaultRowHeight="15"/>
  <cols>
    <col min="1" max="1" width="9" style="45"/>
    <col min="2" max="2" width="9" style="44"/>
    <col min="3" max="3" width="72" style="118" customWidth="1"/>
    <col min="4" max="4" width="8.75" style="45" customWidth="1"/>
    <col min="5" max="5" width="11.5" style="45" customWidth="1"/>
    <col min="6" max="6" width="13.875" style="113" customWidth="1"/>
    <col min="7" max="7" width="8.25" style="113" customWidth="1"/>
    <col min="8" max="8" width="13.375" style="113" customWidth="1"/>
    <col min="9" max="16384" width="9" style="45"/>
  </cols>
  <sheetData>
    <row r="1" spans="1:8" ht="15.75" thickBot="1"/>
    <row r="2" spans="1:8" ht="57" customHeight="1" thickBot="1">
      <c r="C2" s="475"/>
      <c r="D2" s="473"/>
      <c r="E2" s="178"/>
      <c r="F2" s="146"/>
    </row>
    <row r="3" spans="1:8" ht="24.95" customHeight="1">
      <c r="A3" s="45" t="s">
        <v>130</v>
      </c>
      <c r="B3" s="44">
        <v>1</v>
      </c>
      <c r="C3" s="148"/>
      <c r="D3" s="149"/>
      <c r="E3" s="174"/>
      <c r="F3" s="147"/>
      <c r="G3" s="147"/>
      <c r="H3" s="147"/>
    </row>
    <row r="4" spans="1:8" ht="24.95" customHeight="1">
      <c r="A4" s="45" t="s">
        <v>130</v>
      </c>
      <c r="B4" s="44">
        <v>2</v>
      </c>
      <c r="C4" s="150"/>
      <c r="D4" s="151"/>
      <c r="E4" s="175"/>
      <c r="F4" s="147"/>
      <c r="G4" s="147"/>
      <c r="H4" s="147"/>
    </row>
    <row r="5" spans="1:8" ht="24.95" customHeight="1">
      <c r="A5" s="45" t="s">
        <v>130</v>
      </c>
      <c r="B5" s="44">
        <v>3</v>
      </c>
      <c r="C5" s="150"/>
      <c r="D5" s="151"/>
      <c r="E5" s="175"/>
      <c r="F5" s="147"/>
      <c r="G5" s="147"/>
      <c r="H5" s="147"/>
    </row>
    <row r="6" spans="1:8" ht="24.95" customHeight="1">
      <c r="A6" s="45" t="s">
        <v>130</v>
      </c>
      <c r="B6" s="44">
        <v>4</v>
      </c>
      <c r="C6" s="150"/>
      <c r="D6" s="151"/>
      <c r="E6" s="175"/>
      <c r="F6" s="147"/>
      <c r="G6" s="147"/>
      <c r="H6" s="147"/>
    </row>
    <row r="7" spans="1:8" ht="24.95" customHeight="1">
      <c r="A7" s="45" t="s">
        <v>130</v>
      </c>
      <c r="B7" s="44">
        <v>5</v>
      </c>
      <c r="C7" s="150"/>
      <c r="D7" s="151"/>
      <c r="E7" s="175"/>
      <c r="F7" s="147"/>
      <c r="G7" s="147"/>
      <c r="H7" s="147"/>
    </row>
    <row r="8" spans="1:8" ht="24.95" customHeight="1">
      <c r="A8" s="45" t="s">
        <v>130</v>
      </c>
      <c r="B8" s="44">
        <v>6</v>
      </c>
      <c r="C8" s="150"/>
      <c r="D8" s="151"/>
      <c r="E8" s="175"/>
      <c r="F8" s="147"/>
      <c r="G8" s="147"/>
      <c r="H8" s="147"/>
    </row>
    <row r="9" spans="1:8" ht="24.95" customHeight="1">
      <c r="A9" s="45" t="s">
        <v>130</v>
      </c>
      <c r="B9" s="44">
        <v>7</v>
      </c>
      <c r="C9" s="150"/>
      <c r="D9" s="151"/>
      <c r="E9" s="175"/>
      <c r="F9" s="147"/>
      <c r="G9" s="147"/>
      <c r="H9" s="147"/>
    </row>
    <row r="10" spans="1:8" ht="24.95" customHeight="1">
      <c r="A10" s="45" t="s">
        <v>130</v>
      </c>
      <c r="B10" s="44">
        <v>8</v>
      </c>
      <c r="C10" s="150"/>
      <c r="D10" s="151"/>
      <c r="E10" s="175"/>
      <c r="F10" s="147"/>
      <c r="G10" s="147"/>
      <c r="H10" s="147"/>
    </row>
    <row r="11" spans="1:8" ht="25.5" customHeight="1" thickBot="1">
      <c r="C11" s="152"/>
      <c r="D11" s="177"/>
      <c r="E11" s="176"/>
      <c r="F11" s="147"/>
      <c r="G11" s="147"/>
      <c r="H11" s="147"/>
    </row>
    <row r="13" spans="1:8">
      <c r="E13" s="95"/>
    </row>
  </sheetData>
  <autoFilter ref="A1:H11"/>
  <mergeCells count="1">
    <mergeCell ref="C2:D2"/>
  </mergeCells>
  <printOptions horizontalCentered="1"/>
  <pageMargins left="0.65" right="0.65" top="1.25" bottom="1.5" header="1" footer="1"/>
  <pageSetup paperSize="5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Normal="115" zoomScaleSheetLayoutView="100" workbookViewId="0">
      <selection activeCell="J3" sqref="J3"/>
    </sheetView>
  </sheetViews>
  <sheetFormatPr defaultRowHeight="14.25" outlineLevelCol="1"/>
  <cols>
    <col min="1" max="2" width="9" style="44"/>
    <col min="3" max="3" width="36.5" style="118" customWidth="1"/>
    <col min="4" max="4" width="10.625" style="120" customWidth="1"/>
    <col min="5" max="6" width="10.625" style="121" customWidth="1"/>
    <col min="7" max="7" width="12.25" style="45" customWidth="1" outlineLevel="1"/>
    <col min="8" max="8" width="13.25" style="45" customWidth="1"/>
    <col min="9" max="9" width="12.5" style="45" customWidth="1"/>
    <col min="10" max="16384" width="9" style="45"/>
  </cols>
  <sheetData>
    <row r="1" spans="1:9" ht="15" thickBot="1"/>
    <row r="2" spans="1:9" ht="57.75" customHeight="1" thickBot="1">
      <c r="C2" s="473"/>
      <c r="D2" s="474"/>
      <c r="E2" s="474"/>
      <c r="F2" s="474"/>
      <c r="G2" s="474"/>
      <c r="H2" s="474"/>
      <c r="I2" s="95"/>
    </row>
    <row r="3" spans="1:9" ht="70.5" customHeight="1" thickBot="1">
      <c r="C3" s="456"/>
      <c r="D3" s="455"/>
      <c r="E3" s="455"/>
      <c r="F3" s="455"/>
      <c r="G3" s="455"/>
      <c r="H3" s="455"/>
    </row>
    <row r="4" spans="1:9" ht="24.95" customHeight="1">
      <c r="A4" s="44" t="s">
        <v>131</v>
      </c>
      <c r="B4" s="44">
        <v>1</v>
      </c>
      <c r="C4" s="148"/>
      <c r="D4" s="149"/>
      <c r="E4" s="149"/>
      <c r="F4" s="149"/>
      <c r="G4" s="149"/>
      <c r="H4" s="149"/>
    </row>
    <row r="5" spans="1:9" ht="24.95" customHeight="1">
      <c r="A5" s="44" t="s">
        <v>131</v>
      </c>
      <c r="B5" s="44">
        <v>2</v>
      </c>
      <c r="C5" s="150"/>
      <c r="D5" s="151"/>
      <c r="E5" s="151"/>
      <c r="F5" s="151"/>
      <c r="G5" s="151"/>
      <c r="H5" s="151"/>
    </row>
    <row r="6" spans="1:9" ht="24.95" customHeight="1">
      <c r="A6" s="44" t="s">
        <v>131</v>
      </c>
      <c r="B6" s="44">
        <v>3</v>
      </c>
      <c r="C6" s="150"/>
      <c r="D6" s="151"/>
      <c r="E6" s="151"/>
      <c r="F6" s="151"/>
      <c r="G6" s="151"/>
      <c r="H6" s="151"/>
    </row>
    <row r="7" spans="1:9" ht="24.95" customHeight="1">
      <c r="A7" s="44" t="s">
        <v>131</v>
      </c>
      <c r="B7" s="44">
        <v>4</v>
      </c>
      <c r="C7" s="150"/>
      <c r="D7" s="151"/>
      <c r="E7" s="151"/>
      <c r="F7" s="151"/>
      <c r="G7" s="151"/>
      <c r="H7" s="151"/>
    </row>
    <row r="8" spans="1:9" ht="24.95" customHeight="1">
      <c r="A8" s="44" t="s">
        <v>131</v>
      </c>
      <c r="B8" s="44">
        <v>5</v>
      </c>
      <c r="C8" s="150"/>
      <c r="D8" s="151"/>
      <c r="E8" s="151"/>
      <c r="F8" s="151"/>
      <c r="G8" s="151"/>
      <c r="H8" s="151"/>
    </row>
    <row r="9" spans="1:9" ht="24.95" customHeight="1">
      <c r="A9" s="44" t="s">
        <v>131</v>
      </c>
      <c r="B9" s="44">
        <v>6</v>
      </c>
      <c r="C9" s="150"/>
      <c r="D9" s="151"/>
      <c r="E9" s="151"/>
      <c r="F9" s="151"/>
      <c r="G9" s="151"/>
      <c r="H9" s="151"/>
    </row>
    <row r="10" spans="1:9" ht="24.95" customHeight="1">
      <c r="A10" s="44" t="s">
        <v>131</v>
      </c>
      <c r="B10" s="44">
        <v>7</v>
      </c>
      <c r="C10" s="150"/>
      <c r="D10" s="151"/>
      <c r="E10" s="151"/>
      <c r="F10" s="151"/>
      <c r="G10" s="151"/>
      <c r="H10" s="151"/>
    </row>
    <row r="11" spans="1:9" ht="24.95" customHeight="1" thickBot="1">
      <c r="A11" s="44" t="s">
        <v>131</v>
      </c>
      <c r="B11" s="44">
        <v>8</v>
      </c>
      <c r="C11" s="152"/>
      <c r="D11" s="153"/>
      <c r="E11" s="153"/>
      <c r="F11" s="153"/>
      <c r="G11" s="153"/>
      <c r="H11" s="153"/>
      <c r="I11" s="95"/>
    </row>
    <row r="13" spans="1:9">
      <c r="E13" s="120"/>
      <c r="F13" s="120"/>
      <c r="G13" s="120"/>
      <c r="H13" s="120"/>
    </row>
  </sheetData>
  <autoFilter ref="A1:K11"/>
  <mergeCells count="1">
    <mergeCell ref="C2:H2"/>
  </mergeCells>
  <printOptions horizontalCentered="1"/>
  <pageMargins left="0.65" right="0.65" top="1.25" bottom="1.5" header="1" footer="1"/>
  <pageSetup paperSize="5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8"/>
  <sheetViews>
    <sheetView view="pageBreakPreview" topLeftCell="C6" zoomScale="85" zoomScaleNormal="70" zoomScaleSheetLayoutView="85" zoomScalePageLayoutView="55" workbookViewId="0">
      <selection activeCell="E13" sqref="B2:Q108"/>
    </sheetView>
  </sheetViews>
  <sheetFormatPr defaultRowHeight="16.5" outlineLevelCol="1"/>
  <cols>
    <col min="1" max="1" width="0" style="45" hidden="1" customWidth="1"/>
    <col min="2" max="2" width="0" style="44" hidden="1" customWidth="1"/>
    <col min="3" max="3" width="7.875" style="94" customWidth="1"/>
    <col min="4" max="4" width="7.25" style="94" customWidth="1" outlineLevel="1"/>
    <col min="5" max="5" width="42.875" style="118" customWidth="1"/>
    <col min="6" max="6" width="11.25" style="120" customWidth="1"/>
    <col min="7" max="8" width="11.25" style="121" customWidth="1"/>
    <col min="9" max="9" width="15.125" style="45" customWidth="1"/>
    <col min="10" max="11" width="15.125" style="45" customWidth="1" outlineLevel="1"/>
    <col min="12" max="13" width="15.125" style="45" customWidth="1"/>
    <col min="14" max="14" width="15.625" style="45" customWidth="1"/>
    <col min="15" max="15" width="17.625" style="45" customWidth="1"/>
    <col min="16" max="16" width="14.875" style="45" customWidth="1"/>
    <col min="17" max="17" width="14.625" style="45" customWidth="1"/>
    <col min="18" max="16384" width="9" style="45"/>
  </cols>
  <sheetData>
    <row r="1" spans="3:17" hidden="1"/>
    <row r="2" spans="3:17" ht="38.25" customHeight="1" thickBot="1"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95"/>
    </row>
    <row r="3" spans="3:17" ht="48" customHeight="1" thickBot="1">
      <c r="C3" s="503"/>
      <c r="D3" s="504"/>
      <c r="E3" s="502"/>
      <c r="F3" s="498"/>
      <c r="G3" s="499"/>
      <c r="H3" s="500"/>
      <c r="I3" s="501"/>
      <c r="J3" s="494"/>
      <c r="K3" s="495"/>
      <c r="L3" s="494"/>
      <c r="M3" s="495"/>
      <c r="N3" s="496"/>
    </row>
    <row r="4" spans="3:17" ht="18.75" thickBot="1">
      <c r="C4" s="505"/>
      <c r="D4" s="506"/>
      <c r="E4" s="497"/>
      <c r="F4" s="410"/>
      <c r="G4" s="410"/>
      <c r="H4" s="410"/>
      <c r="I4" s="501"/>
      <c r="J4" s="301"/>
      <c r="K4" s="301"/>
      <c r="L4" s="301"/>
      <c r="M4" s="301"/>
      <c r="N4" s="497"/>
    </row>
    <row r="5" spans="3:17" ht="18.75" thickBot="1">
      <c r="C5" s="507"/>
      <c r="D5" s="508"/>
      <c r="E5" s="241"/>
      <c r="F5" s="241"/>
      <c r="G5" s="241"/>
      <c r="H5" s="241"/>
      <c r="I5" s="241"/>
      <c r="J5" s="241"/>
      <c r="K5" s="241"/>
      <c r="L5" s="241"/>
      <c r="M5" s="241"/>
      <c r="N5" s="241"/>
    </row>
    <row r="6" spans="3:17" ht="33" customHeight="1" thickBot="1">
      <c r="C6" s="482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4"/>
    </row>
    <row r="7" spans="3:17" ht="48.95" customHeight="1" thickBot="1">
      <c r="C7" s="273"/>
      <c r="D7" s="273"/>
      <c r="E7" s="476"/>
      <c r="F7" s="477"/>
      <c r="G7" s="477"/>
      <c r="H7" s="478"/>
      <c r="I7" s="476"/>
      <c r="J7" s="477"/>
      <c r="K7" s="477"/>
      <c r="L7" s="477"/>
      <c r="M7" s="477"/>
      <c r="N7" s="478"/>
      <c r="O7" s="18"/>
      <c r="P7" s="18"/>
      <c r="Q7" s="18"/>
    </row>
    <row r="8" spans="3:17" ht="24.95" customHeight="1">
      <c r="C8" s="244"/>
      <c r="D8" s="244"/>
      <c r="E8" s="448"/>
      <c r="F8" s="32"/>
      <c r="G8" s="32"/>
      <c r="H8" s="32"/>
      <c r="I8" s="32"/>
      <c r="J8" s="32"/>
      <c r="K8" s="32"/>
      <c r="L8" s="32"/>
      <c r="M8" s="32"/>
      <c r="N8" s="25"/>
    </row>
    <row r="9" spans="3:17" ht="24.95" customHeight="1">
      <c r="C9" s="88"/>
      <c r="D9" s="88"/>
      <c r="E9" s="449"/>
      <c r="F9" s="33"/>
      <c r="G9" s="33"/>
      <c r="H9" s="33"/>
      <c r="I9" s="33"/>
      <c r="J9" s="33"/>
      <c r="K9" s="33"/>
      <c r="L9" s="33"/>
      <c r="M9" s="33"/>
      <c r="N9" s="26"/>
    </row>
    <row r="10" spans="3:17" ht="24.95" customHeight="1" thickBot="1">
      <c r="C10" s="91"/>
      <c r="D10" s="91"/>
      <c r="E10" s="450"/>
      <c r="F10" s="34"/>
      <c r="G10" s="34"/>
      <c r="H10" s="34"/>
      <c r="I10" s="34"/>
      <c r="J10" s="34"/>
      <c r="K10" s="34"/>
      <c r="L10" s="34"/>
      <c r="M10" s="34"/>
      <c r="N10" s="27"/>
    </row>
    <row r="11" spans="3:17" ht="69.95" customHeight="1" thickBot="1">
      <c r="C11" s="275"/>
      <c r="D11" s="275"/>
      <c r="E11" s="8"/>
      <c r="F11" s="7"/>
      <c r="G11" s="7"/>
      <c r="H11" s="7"/>
      <c r="I11" s="7"/>
      <c r="J11" s="7"/>
      <c r="K11" s="7"/>
      <c r="L11" s="7"/>
      <c r="M11" s="7"/>
      <c r="N11" s="9"/>
    </row>
    <row r="12" spans="3:17" ht="48.95" customHeight="1" thickBot="1">
      <c r="C12" s="273"/>
      <c r="D12" s="273"/>
      <c r="E12" s="239"/>
      <c r="F12" s="510"/>
      <c r="G12" s="510"/>
      <c r="H12" s="511"/>
      <c r="I12" s="476"/>
      <c r="J12" s="477"/>
      <c r="K12" s="477"/>
      <c r="L12" s="477"/>
      <c r="M12" s="477"/>
      <c r="N12" s="478"/>
    </row>
    <row r="13" spans="3:17" ht="24.95" customHeight="1">
      <c r="C13" s="244"/>
      <c r="D13" s="244"/>
      <c r="E13" s="448"/>
      <c r="F13" s="32"/>
      <c r="G13" s="32"/>
      <c r="H13" s="32"/>
      <c r="I13" s="32"/>
      <c r="J13" s="32"/>
      <c r="K13" s="32"/>
      <c r="L13" s="32"/>
      <c r="M13" s="32"/>
      <c r="N13" s="25"/>
    </row>
    <row r="14" spans="3:17" ht="24.95" customHeight="1">
      <c r="C14" s="29"/>
      <c r="D14" s="29"/>
      <c r="E14" s="449"/>
      <c r="F14" s="33"/>
      <c r="G14" s="33"/>
      <c r="H14" s="33"/>
      <c r="I14" s="33"/>
      <c r="J14" s="33"/>
      <c r="K14" s="33"/>
      <c r="L14" s="33"/>
      <c r="M14" s="33"/>
      <c r="N14" s="26"/>
    </row>
    <row r="15" spans="3:17" ht="24.95" customHeight="1" thickBot="1">
      <c r="C15" s="29"/>
      <c r="D15" s="29"/>
      <c r="E15" s="450"/>
      <c r="F15" s="34"/>
      <c r="G15" s="34"/>
      <c r="H15" s="34"/>
      <c r="I15" s="34"/>
      <c r="J15" s="34"/>
      <c r="K15" s="34"/>
      <c r="L15" s="34"/>
      <c r="M15" s="34"/>
      <c r="N15" s="27"/>
    </row>
    <row r="16" spans="3:17" ht="80.099999999999994" customHeight="1" thickBot="1">
      <c r="C16" s="88"/>
      <c r="D16" s="88"/>
      <c r="E16" s="96"/>
      <c r="F16" s="7"/>
      <c r="G16" s="7"/>
      <c r="H16" s="7"/>
      <c r="I16" s="7"/>
      <c r="J16" s="7"/>
      <c r="K16" s="7"/>
      <c r="L16" s="7"/>
      <c r="M16" s="7"/>
      <c r="N16" s="9"/>
    </row>
    <row r="17" spans="3:14" ht="48.95" customHeight="1" thickBot="1">
      <c r="C17" s="273"/>
      <c r="D17" s="273"/>
      <c r="E17" s="476"/>
      <c r="F17" s="477"/>
      <c r="G17" s="477"/>
      <c r="H17" s="478"/>
      <c r="I17" s="476"/>
      <c r="J17" s="477"/>
      <c r="K17" s="477"/>
      <c r="L17" s="477"/>
      <c r="M17" s="477"/>
      <c r="N17" s="478"/>
    </row>
    <row r="18" spans="3:14" ht="24.95" customHeight="1">
      <c r="C18" s="244"/>
      <c r="D18" s="244"/>
      <c r="E18" s="448"/>
      <c r="F18" s="32"/>
      <c r="G18" s="32"/>
      <c r="H18" s="32"/>
      <c r="I18" s="32"/>
      <c r="J18" s="32"/>
      <c r="K18" s="32"/>
      <c r="L18" s="32"/>
      <c r="M18" s="32"/>
      <c r="N18" s="25"/>
    </row>
    <row r="19" spans="3:14" ht="24.95" customHeight="1">
      <c r="C19" s="29"/>
      <c r="D19" s="29"/>
      <c r="E19" s="449"/>
      <c r="F19" s="33"/>
      <c r="G19" s="33"/>
      <c r="H19" s="33"/>
      <c r="I19" s="33"/>
      <c r="J19" s="33"/>
      <c r="K19" s="33"/>
      <c r="L19" s="33"/>
      <c r="M19" s="33"/>
      <c r="N19" s="26"/>
    </row>
    <row r="20" spans="3:14" ht="24.95" customHeight="1" thickBot="1">
      <c r="C20" s="29"/>
      <c r="D20" s="29"/>
      <c r="E20" s="450"/>
      <c r="F20" s="34"/>
      <c r="G20" s="34"/>
      <c r="H20" s="34"/>
      <c r="I20" s="34"/>
      <c r="J20" s="34"/>
      <c r="K20" s="34"/>
      <c r="L20" s="34"/>
      <c r="M20" s="34"/>
      <c r="N20" s="27"/>
    </row>
    <row r="21" spans="3:14" ht="80.099999999999994" customHeight="1" thickBot="1">
      <c r="C21" s="88"/>
      <c r="D21" s="88"/>
      <c r="E21" s="97"/>
      <c r="F21" s="7"/>
      <c r="G21" s="7"/>
      <c r="H21" s="7"/>
      <c r="I21" s="7"/>
      <c r="J21" s="7"/>
      <c r="K21" s="7"/>
      <c r="L21" s="7"/>
      <c r="M21" s="7"/>
      <c r="N21" s="9"/>
    </row>
    <row r="22" spans="3:14" ht="48.95" customHeight="1" thickBot="1">
      <c r="C22" s="273"/>
      <c r="D22" s="273"/>
      <c r="E22" s="476"/>
      <c r="F22" s="477"/>
      <c r="G22" s="477"/>
      <c r="H22" s="478"/>
      <c r="I22" s="476"/>
      <c r="J22" s="477"/>
      <c r="K22" s="477"/>
      <c r="L22" s="477"/>
      <c r="M22" s="477"/>
      <c r="N22" s="478"/>
    </row>
    <row r="23" spans="3:14" ht="35.25" customHeight="1">
      <c r="C23" s="244"/>
      <c r="D23" s="244"/>
      <c r="E23" s="448"/>
      <c r="F23" s="32"/>
      <c r="G23" s="32"/>
      <c r="H23" s="32"/>
      <c r="I23" s="32"/>
      <c r="J23" s="32"/>
      <c r="K23" s="32"/>
      <c r="L23" s="32"/>
      <c r="M23" s="32"/>
      <c r="N23" s="25"/>
    </row>
    <row r="24" spans="3:14" ht="35.25" customHeight="1">
      <c r="C24" s="29"/>
      <c r="D24" s="29"/>
      <c r="E24" s="449"/>
      <c r="F24" s="33"/>
      <c r="G24" s="33"/>
      <c r="H24" s="33"/>
      <c r="I24" s="33"/>
      <c r="J24" s="33"/>
      <c r="K24" s="33"/>
      <c r="L24" s="33"/>
      <c r="M24" s="33"/>
      <c r="N24" s="26"/>
    </row>
    <row r="25" spans="3:14" ht="35.25" customHeight="1">
      <c r="C25" s="29"/>
      <c r="D25" s="29"/>
      <c r="E25" s="449"/>
      <c r="F25" s="33"/>
      <c r="G25" s="33"/>
      <c r="H25" s="33"/>
      <c r="I25" s="33"/>
      <c r="J25" s="33"/>
      <c r="K25" s="33"/>
      <c r="L25" s="33"/>
      <c r="M25" s="33"/>
      <c r="N25" s="26"/>
    </row>
    <row r="26" spans="3:14" ht="50.1" customHeight="1" thickBot="1">
      <c r="C26" s="459"/>
      <c r="D26" s="459"/>
      <c r="E26" s="452"/>
      <c r="F26" s="276"/>
      <c r="G26" s="276"/>
      <c r="H26" s="276"/>
      <c r="I26" s="276"/>
      <c r="J26" s="276"/>
      <c r="K26" s="276"/>
      <c r="L26" s="276"/>
      <c r="M26" s="276"/>
      <c r="N26" s="277"/>
    </row>
    <row r="27" spans="3:14" ht="48.95" customHeight="1" thickBot="1">
      <c r="C27" s="273"/>
      <c r="D27" s="273"/>
      <c r="E27" s="476"/>
      <c r="F27" s="477"/>
      <c r="G27" s="477"/>
      <c r="H27" s="478"/>
      <c r="I27" s="476"/>
      <c r="J27" s="477"/>
      <c r="K27" s="477"/>
      <c r="L27" s="477"/>
      <c r="M27" s="477"/>
      <c r="N27" s="478"/>
    </row>
    <row r="28" spans="3:14" ht="33.75" customHeight="1">
      <c r="C28" s="244"/>
      <c r="D28" s="244"/>
      <c r="E28" s="448"/>
      <c r="F28" s="32"/>
      <c r="G28" s="32"/>
      <c r="H28" s="32"/>
      <c r="I28" s="32"/>
      <c r="J28" s="32"/>
      <c r="K28" s="32"/>
      <c r="L28" s="32"/>
      <c r="M28" s="32"/>
      <c r="N28" s="25"/>
    </row>
    <row r="29" spans="3:14" ht="33.75" customHeight="1" thickBot="1">
      <c r="C29" s="29"/>
      <c r="D29" s="29"/>
      <c r="E29" s="450"/>
      <c r="F29" s="34"/>
      <c r="G29" s="34"/>
      <c r="H29" s="34"/>
      <c r="I29" s="34"/>
      <c r="J29" s="34"/>
      <c r="K29" s="34"/>
      <c r="L29" s="34"/>
      <c r="M29" s="34"/>
      <c r="N29" s="27"/>
    </row>
    <row r="30" spans="3:14" ht="80.099999999999994" customHeight="1" thickBot="1">
      <c r="C30" s="29"/>
      <c r="D30" s="29"/>
      <c r="E30" s="97"/>
      <c r="F30" s="7"/>
      <c r="G30" s="7"/>
      <c r="H30" s="7"/>
      <c r="I30" s="7"/>
      <c r="J30" s="7"/>
      <c r="K30" s="7"/>
      <c r="L30" s="7"/>
      <c r="M30" s="7"/>
      <c r="N30" s="9"/>
    </row>
    <row r="31" spans="3:14" ht="48.95" customHeight="1" thickBot="1">
      <c r="C31" s="273"/>
      <c r="D31" s="273"/>
      <c r="E31" s="476"/>
      <c r="F31" s="477"/>
      <c r="G31" s="477"/>
      <c r="H31" s="478"/>
      <c r="I31" s="476"/>
      <c r="J31" s="477"/>
      <c r="K31" s="477"/>
      <c r="L31" s="477"/>
      <c r="M31" s="477"/>
      <c r="N31" s="478"/>
    </row>
    <row r="32" spans="3:14" ht="30" customHeight="1">
      <c r="C32" s="244"/>
      <c r="D32" s="244"/>
      <c r="E32" s="448"/>
      <c r="F32" s="32"/>
      <c r="G32" s="32"/>
      <c r="H32" s="32"/>
      <c r="I32" s="32"/>
      <c r="J32" s="32"/>
      <c r="K32" s="32"/>
      <c r="L32" s="32"/>
      <c r="M32" s="32"/>
      <c r="N32" s="25"/>
    </row>
    <row r="33" spans="3:15" ht="30" customHeight="1">
      <c r="C33" s="29"/>
      <c r="D33" s="29"/>
      <c r="E33" s="449"/>
      <c r="F33" s="33"/>
      <c r="G33" s="33"/>
      <c r="H33" s="33"/>
      <c r="I33" s="33"/>
      <c r="J33" s="33"/>
      <c r="K33" s="33"/>
      <c r="L33" s="33"/>
      <c r="M33" s="33"/>
      <c r="N33" s="26"/>
    </row>
    <row r="34" spans="3:15" ht="30" customHeight="1" thickBot="1">
      <c r="C34" s="29"/>
      <c r="D34" s="29"/>
      <c r="E34" s="450"/>
      <c r="F34" s="34"/>
      <c r="G34" s="34"/>
      <c r="H34" s="34"/>
      <c r="I34" s="34"/>
      <c r="J34" s="34"/>
      <c r="K34" s="34"/>
      <c r="L34" s="34"/>
      <c r="M34" s="34"/>
      <c r="N34" s="27"/>
    </row>
    <row r="35" spans="3:15" ht="69.95" customHeight="1" thickBot="1">
      <c r="C35" s="29"/>
      <c r="D35" s="29"/>
      <c r="E35" s="97"/>
      <c r="F35" s="7"/>
      <c r="G35" s="7"/>
      <c r="H35" s="7"/>
      <c r="I35" s="7"/>
      <c r="J35" s="7"/>
      <c r="K35" s="7"/>
      <c r="L35" s="7"/>
      <c r="M35" s="7"/>
      <c r="N35" s="9"/>
    </row>
    <row r="36" spans="3:15" ht="48.95" customHeight="1" thickBot="1">
      <c r="C36" s="273"/>
      <c r="D36" s="273"/>
      <c r="E36" s="476"/>
      <c r="F36" s="477"/>
      <c r="G36" s="477"/>
      <c r="H36" s="478"/>
      <c r="I36" s="476"/>
      <c r="J36" s="477"/>
      <c r="K36" s="477"/>
      <c r="L36" s="477"/>
      <c r="M36" s="477"/>
      <c r="N36" s="478"/>
    </row>
    <row r="37" spans="3:15" ht="24.95" customHeight="1">
      <c r="C37" s="90"/>
      <c r="D37" s="90"/>
      <c r="E37" s="448"/>
      <c r="F37" s="32"/>
      <c r="G37" s="32"/>
      <c r="H37" s="32"/>
      <c r="I37" s="32"/>
      <c r="J37" s="32"/>
      <c r="K37" s="32"/>
      <c r="L37" s="32"/>
      <c r="M37" s="32"/>
      <c r="N37" s="25"/>
    </row>
    <row r="38" spans="3:15" ht="24.95" customHeight="1" thickBot="1">
      <c r="C38" s="91"/>
      <c r="D38" s="91"/>
      <c r="E38" s="450"/>
      <c r="F38" s="34"/>
      <c r="G38" s="34"/>
      <c r="H38" s="34"/>
      <c r="I38" s="34"/>
      <c r="J38" s="34"/>
      <c r="K38" s="34"/>
      <c r="L38" s="34"/>
      <c r="M38" s="34"/>
      <c r="N38" s="27"/>
    </row>
    <row r="39" spans="3:15" ht="80.099999999999994" customHeight="1" thickBot="1">
      <c r="C39" s="244"/>
      <c r="D39" s="244"/>
      <c r="E39" s="452"/>
      <c r="F39" s="276"/>
      <c r="G39" s="276"/>
      <c r="H39" s="276"/>
      <c r="I39" s="276"/>
      <c r="J39" s="276"/>
      <c r="K39" s="276"/>
      <c r="L39" s="276"/>
      <c r="M39" s="276"/>
      <c r="N39" s="277"/>
    </row>
    <row r="40" spans="3:15" ht="48.95" customHeight="1" thickBot="1">
      <c r="C40" s="273"/>
      <c r="D40" s="273"/>
      <c r="E40" s="476"/>
      <c r="F40" s="477"/>
      <c r="G40" s="477"/>
      <c r="H40" s="478"/>
      <c r="I40" s="476"/>
      <c r="J40" s="477"/>
      <c r="K40" s="477"/>
      <c r="L40" s="477"/>
      <c r="M40" s="477"/>
      <c r="N40" s="478"/>
    </row>
    <row r="41" spans="3:15" ht="30" customHeight="1">
      <c r="C41" s="278"/>
      <c r="D41" s="279"/>
      <c r="E41" s="448"/>
      <c r="F41" s="32"/>
      <c r="G41" s="32"/>
      <c r="H41" s="32"/>
      <c r="I41" s="32"/>
      <c r="J41" s="32"/>
      <c r="K41" s="32"/>
      <c r="L41" s="32"/>
      <c r="M41" s="32"/>
      <c r="N41" s="280"/>
    </row>
    <row r="42" spans="3:15" ht="69.95" customHeight="1">
      <c r="C42" s="29"/>
      <c r="D42" s="29"/>
      <c r="E42" s="460"/>
      <c r="F42" s="151"/>
      <c r="G42" s="151"/>
      <c r="H42" s="151"/>
      <c r="I42" s="151"/>
      <c r="J42" s="151"/>
      <c r="K42" s="151"/>
      <c r="L42" s="151"/>
      <c r="M42" s="151"/>
      <c r="N42" s="26"/>
    </row>
    <row r="43" spans="3:15" ht="48.95" customHeight="1" thickBot="1">
      <c r="C43" s="458"/>
      <c r="D43" s="458"/>
      <c r="E43" s="479"/>
      <c r="F43" s="480"/>
      <c r="G43" s="480"/>
      <c r="H43" s="481"/>
      <c r="I43" s="479"/>
      <c r="J43" s="480"/>
      <c r="K43" s="480"/>
      <c r="L43" s="480"/>
      <c r="M43" s="480"/>
      <c r="N43" s="481"/>
    </row>
    <row r="44" spans="3:15" ht="51" customHeight="1">
      <c r="C44" s="274"/>
      <c r="D44" s="90"/>
      <c r="E44" s="148"/>
      <c r="F44" s="32"/>
      <c r="G44" s="32"/>
      <c r="H44" s="32"/>
      <c r="I44" s="32"/>
      <c r="J44" s="32"/>
      <c r="K44" s="32"/>
      <c r="L44" s="32"/>
      <c r="M44" s="32"/>
      <c r="N44" s="25"/>
    </row>
    <row r="45" spans="3:15" ht="43.5" customHeight="1">
      <c r="C45" s="29"/>
      <c r="D45" s="29"/>
      <c r="E45" s="150"/>
      <c r="F45" s="33"/>
      <c r="G45" s="33"/>
      <c r="H45" s="33"/>
      <c r="I45" s="33"/>
      <c r="J45" s="33"/>
      <c r="K45" s="33"/>
      <c r="L45" s="33"/>
      <c r="M45" s="33"/>
      <c r="N45" s="26"/>
    </row>
    <row r="46" spans="3:15" ht="52.5" customHeight="1">
      <c r="C46" s="29"/>
      <c r="D46" s="29"/>
      <c r="E46" s="150"/>
      <c r="F46" s="33"/>
      <c r="G46" s="33"/>
      <c r="H46" s="33"/>
      <c r="I46" s="33"/>
      <c r="J46" s="33"/>
      <c r="K46" s="33"/>
      <c r="L46" s="33"/>
      <c r="M46" s="33"/>
      <c r="N46" s="26"/>
    </row>
    <row r="47" spans="3:15" ht="48" customHeight="1" thickBot="1">
      <c r="C47" s="91"/>
      <c r="D47" s="91"/>
      <c r="E47" s="152"/>
      <c r="F47" s="34"/>
      <c r="G47" s="34"/>
      <c r="H47" s="34"/>
      <c r="I47" s="34"/>
      <c r="J47" s="34"/>
      <c r="K47" s="34"/>
      <c r="L47" s="34"/>
      <c r="M47" s="34"/>
      <c r="N47" s="27"/>
      <c r="O47" s="407"/>
    </row>
    <row r="48" spans="3:15" ht="80.099999999999994" customHeight="1" thickBot="1">
      <c r="C48" s="98"/>
      <c r="D48" s="38"/>
      <c r="E48" s="99"/>
      <c r="F48" s="100"/>
      <c r="G48" s="100"/>
      <c r="H48" s="100"/>
      <c r="I48" s="100"/>
      <c r="J48" s="100"/>
      <c r="K48" s="100"/>
      <c r="L48" s="100"/>
      <c r="M48" s="100"/>
      <c r="N48" s="30"/>
    </row>
    <row r="49" spans="2:17" ht="68.099999999999994" customHeight="1" thickBot="1">
      <c r="C49" s="101"/>
      <c r="D49" s="37"/>
      <c r="E49" s="31"/>
      <c r="F49" s="7"/>
      <c r="G49" s="7"/>
      <c r="H49" s="7"/>
      <c r="I49" s="7"/>
      <c r="J49" s="7"/>
      <c r="K49" s="7"/>
      <c r="L49" s="7"/>
      <c r="M49" s="7"/>
      <c r="N49" s="9"/>
    </row>
    <row r="50" spans="2:17" ht="68.099999999999994" customHeight="1" thickBot="1">
      <c r="C50" s="242"/>
      <c r="D50" s="243"/>
      <c r="E50" s="31"/>
      <c r="F50" s="7"/>
      <c r="G50" s="7"/>
      <c r="H50" s="7"/>
      <c r="I50" s="7"/>
      <c r="J50" s="7"/>
      <c r="K50" s="7"/>
      <c r="L50" s="7"/>
      <c r="M50" s="7"/>
      <c r="N50" s="9"/>
    </row>
    <row r="51" spans="2:17" ht="68.099999999999994" customHeight="1" thickBot="1">
      <c r="C51" s="101"/>
      <c r="D51" s="37"/>
      <c r="E51" s="31"/>
      <c r="F51" s="7"/>
      <c r="G51" s="7"/>
      <c r="H51" s="7"/>
      <c r="I51" s="7"/>
      <c r="J51" s="7"/>
      <c r="K51" s="7"/>
      <c r="L51" s="7"/>
      <c r="M51" s="7"/>
      <c r="N51" s="9"/>
      <c r="O51" s="186"/>
      <c r="P51" s="187"/>
      <c r="Q51" s="187"/>
    </row>
    <row r="52" spans="2:17" ht="68.099999999999994" customHeight="1" thickBot="1">
      <c r="C52" s="109"/>
      <c r="D52" s="92"/>
      <c r="E52" s="31"/>
      <c r="F52" s="7"/>
      <c r="G52" s="7"/>
      <c r="H52" s="7"/>
      <c r="I52" s="7"/>
      <c r="J52" s="7"/>
      <c r="K52" s="7"/>
      <c r="L52" s="7"/>
      <c r="M52" s="7"/>
      <c r="N52" s="9"/>
      <c r="O52" s="408"/>
      <c r="P52" s="188"/>
      <c r="Q52" s="188"/>
    </row>
    <row r="53" spans="2:17" s="105" customFormat="1" ht="68.099999999999994" customHeight="1">
      <c r="B53" s="44"/>
      <c r="C53" s="242"/>
      <c r="D53" s="243"/>
      <c r="E53" s="470"/>
      <c r="F53" s="471"/>
      <c r="G53" s="471"/>
      <c r="H53" s="471"/>
      <c r="I53" s="471"/>
      <c r="J53" s="471"/>
      <c r="K53" s="471"/>
      <c r="L53" s="471"/>
      <c r="M53" s="471"/>
      <c r="N53" s="472"/>
      <c r="O53" s="104"/>
    </row>
    <row r="54" spans="2:17" ht="39.950000000000003" customHeight="1" thickBot="1">
      <c r="C54" s="491"/>
      <c r="D54" s="492"/>
      <c r="E54" s="492"/>
      <c r="F54" s="492"/>
      <c r="G54" s="492"/>
      <c r="H54" s="492"/>
      <c r="I54" s="492"/>
      <c r="J54" s="492"/>
      <c r="K54" s="492"/>
      <c r="L54" s="492"/>
      <c r="M54" s="492"/>
      <c r="N54" s="493"/>
    </row>
    <row r="55" spans="2:17" ht="56.25" customHeight="1" thickBot="1">
      <c r="C55" s="138"/>
      <c r="D55" s="138"/>
      <c r="E55" s="476"/>
      <c r="F55" s="477"/>
      <c r="G55" s="477"/>
      <c r="H55" s="478"/>
      <c r="I55" s="476"/>
      <c r="J55" s="477"/>
      <c r="K55" s="477"/>
      <c r="L55" s="477"/>
      <c r="M55" s="477"/>
      <c r="N55" s="478"/>
      <c r="O55" s="18"/>
      <c r="P55" s="18"/>
      <c r="Q55" s="18"/>
    </row>
    <row r="56" spans="2:17" ht="30" customHeight="1">
      <c r="C56" s="106"/>
      <c r="D56" s="90"/>
      <c r="E56" s="448"/>
      <c r="F56" s="32"/>
      <c r="G56" s="32"/>
      <c r="H56" s="32"/>
      <c r="I56" s="32"/>
      <c r="J56" s="32"/>
      <c r="K56" s="32"/>
      <c r="L56" s="32"/>
      <c r="M56" s="32"/>
      <c r="N56" s="25"/>
    </row>
    <row r="57" spans="2:17" ht="30" customHeight="1" thickBot="1">
      <c r="C57" s="107"/>
      <c r="D57" s="91"/>
      <c r="E57" s="450"/>
      <c r="F57" s="34"/>
      <c r="G57" s="34"/>
      <c r="H57" s="34"/>
      <c r="I57" s="34"/>
      <c r="J57" s="34"/>
      <c r="K57" s="34"/>
      <c r="L57" s="34"/>
      <c r="M57" s="34"/>
      <c r="N57" s="27"/>
    </row>
    <row r="58" spans="2:17" ht="84.75" customHeight="1" thickBot="1">
      <c r="C58" s="98"/>
      <c r="D58" s="38"/>
      <c r="E58" s="97"/>
      <c r="F58" s="7"/>
      <c r="G58" s="7"/>
      <c r="H58" s="7"/>
      <c r="I58" s="7"/>
      <c r="J58" s="7"/>
      <c r="K58" s="7"/>
      <c r="L58" s="7"/>
      <c r="M58" s="7"/>
      <c r="N58" s="9"/>
    </row>
    <row r="59" spans="2:17" ht="59.25" customHeight="1" thickBot="1">
      <c r="C59" s="138"/>
      <c r="D59" s="138"/>
      <c r="E59" s="476"/>
      <c r="F59" s="477"/>
      <c r="G59" s="477"/>
      <c r="H59" s="478"/>
      <c r="I59" s="476"/>
      <c r="J59" s="477"/>
      <c r="K59" s="477"/>
      <c r="L59" s="477"/>
      <c r="M59" s="477"/>
      <c r="N59" s="478"/>
    </row>
    <row r="60" spans="2:17" ht="30" customHeight="1" thickBot="1">
      <c r="C60" s="98"/>
      <c r="D60" s="39"/>
      <c r="E60" s="451"/>
      <c r="F60" s="28"/>
      <c r="G60" s="28"/>
      <c r="H60" s="28"/>
      <c r="I60" s="28"/>
      <c r="J60" s="28"/>
      <c r="K60" s="28"/>
      <c r="L60" s="28"/>
      <c r="M60" s="28"/>
      <c r="N60" s="9"/>
    </row>
    <row r="61" spans="2:17" ht="80.099999999999994" customHeight="1" thickBot="1">
      <c r="C61" s="98"/>
      <c r="D61" s="38"/>
      <c r="E61" s="97"/>
      <c r="F61" s="7"/>
      <c r="G61" s="7"/>
      <c r="H61" s="7"/>
      <c r="I61" s="7"/>
      <c r="J61" s="7"/>
      <c r="K61" s="7"/>
      <c r="L61" s="7"/>
      <c r="M61" s="7"/>
      <c r="N61" s="9"/>
    </row>
    <row r="62" spans="2:17" ht="48.95" customHeight="1" thickBot="1">
      <c r="C62" s="138"/>
      <c r="D62" s="138"/>
      <c r="E62" s="476"/>
      <c r="F62" s="477"/>
      <c r="G62" s="477"/>
      <c r="H62" s="478"/>
      <c r="I62" s="476"/>
      <c r="J62" s="477"/>
      <c r="K62" s="477"/>
      <c r="L62" s="477"/>
      <c r="M62" s="477"/>
      <c r="N62" s="478"/>
    </row>
    <row r="63" spans="2:17" ht="36" customHeight="1" thickBot="1">
      <c r="C63" s="98"/>
      <c r="D63" s="39"/>
      <c r="E63" s="451"/>
      <c r="F63" s="28"/>
      <c r="G63" s="28"/>
      <c r="H63" s="28"/>
      <c r="I63" s="28"/>
      <c r="J63" s="28"/>
      <c r="K63" s="28"/>
      <c r="L63" s="28"/>
      <c r="M63" s="28"/>
      <c r="N63" s="9"/>
    </row>
    <row r="64" spans="2:17" ht="96" customHeight="1" thickBot="1">
      <c r="C64" s="98"/>
      <c r="D64" s="38"/>
      <c r="E64" s="97"/>
      <c r="F64" s="7"/>
      <c r="G64" s="7"/>
      <c r="H64" s="7"/>
      <c r="I64" s="7"/>
      <c r="J64" s="7"/>
      <c r="K64" s="7"/>
      <c r="L64" s="7"/>
      <c r="M64" s="7"/>
      <c r="N64" s="9"/>
    </row>
    <row r="65" spans="3:17" ht="39.950000000000003" customHeight="1" thickBot="1">
      <c r="C65" s="108"/>
      <c r="D65" s="36"/>
      <c r="E65" s="281"/>
      <c r="F65" s="139"/>
      <c r="G65" s="139"/>
      <c r="H65" s="139"/>
      <c r="I65" s="139"/>
      <c r="J65" s="139"/>
      <c r="K65" s="139"/>
      <c r="L65" s="139"/>
      <c r="M65" s="139"/>
      <c r="N65" s="140"/>
    </row>
    <row r="66" spans="3:17" ht="39.950000000000003" customHeight="1">
      <c r="C66" s="101"/>
      <c r="D66" s="37"/>
      <c r="E66" s="463"/>
      <c r="F66" s="464"/>
      <c r="G66" s="464"/>
      <c r="H66" s="464"/>
      <c r="I66" s="464"/>
      <c r="J66" s="464"/>
      <c r="K66" s="464"/>
      <c r="L66" s="464"/>
      <c r="M66" s="464"/>
      <c r="N66" s="465"/>
    </row>
    <row r="67" spans="3:17" ht="66" customHeight="1">
      <c r="C67" s="466"/>
      <c r="D67" s="467"/>
      <c r="E67" s="468"/>
      <c r="F67" s="461"/>
      <c r="G67" s="461"/>
      <c r="H67" s="461"/>
      <c r="I67" s="461"/>
      <c r="J67" s="461"/>
      <c r="K67" s="461"/>
      <c r="L67" s="461"/>
      <c r="M67" s="461"/>
      <c r="N67" s="462"/>
    </row>
    <row r="68" spans="3:17" ht="25.5" thickBot="1"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</row>
    <row r="69" spans="3:17" ht="48.95" customHeight="1" thickBot="1">
      <c r="C69" s="138"/>
      <c r="D69" s="138"/>
      <c r="E69" s="476"/>
      <c r="F69" s="477"/>
      <c r="G69" s="477"/>
      <c r="H69" s="478"/>
      <c r="I69" s="476"/>
      <c r="J69" s="477"/>
      <c r="K69" s="477"/>
      <c r="L69" s="477"/>
      <c r="M69" s="477"/>
      <c r="N69" s="478"/>
      <c r="O69" s="18"/>
      <c r="P69" s="18"/>
      <c r="Q69" s="18"/>
    </row>
    <row r="70" spans="3:17" ht="30" customHeight="1" thickBot="1">
      <c r="C70" s="39"/>
      <c r="D70" s="39"/>
      <c r="E70" s="451"/>
      <c r="F70" s="28"/>
      <c r="G70" s="28"/>
      <c r="H70" s="28"/>
      <c r="I70" s="28"/>
      <c r="J70" s="28"/>
      <c r="K70" s="28"/>
      <c r="L70" s="28"/>
      <c r="M70" s="28"/>
      <c r="N70" s="9"/>
    </row>
    <row r="71" spans="3:17" ht="69.95" customHeight="1" thickBot="1">
      <c r="C71" s="98"/>
      <c r="D71" s="38"/>
      <c r="E71" s="97"/>
      <c r="F71" s="7"/>
      <c r="G71" s="7"/>
      <c r="H71" s="7"/>
      <c r="I71" s="7"/>
      <c r="J71" s="7"/>
      <c r="K71" s="7"/>
      <c r="L71" s="7"/>
      <c r="M71" s="7"/>
      <c r="N71" s="9"/>
    </row>
    <row r="72" spans="3:17" ht="48.95" customHeight="1" thickBot="1">
      <c r="C72" s="138"/>
      <c r="D72" s="138"/>
      <c r="E72" s="476"/>
      <c r="F72" s="477"/>
      <c r="G72" s="477"/>
      <c r="H72" s="478"/>
      <c r="I72" s="476"/>
      <c r="J72" s="477"/>
      <c r="K72" s="477"/>
      <c r="L72" s="477"/>
      <c r="M72" s="477"/>
      <c r="N72" s="478"/>
      <c r="O72" s="240"/>
    </row>
    <row r="73" spans="3:17" ht="30" customHeight="1" thickBot="1">
      <c r="C73" s="39"/>
      <c r="D73" s="39"/>
      <c r="E73" s="451"/>
      <c r="F73" s="28"/>
      <c r="G73" s="28"/>
      <c r="H73" s="28"/>
      <c r="I73" s="28"/>
      <c r="J73" s="28"/>
      <c r="K73" s="28"/>
      <c r="L73" s="28"/>
      <c r="M73" s="28"/>
      <c r="N73" s="9"/>
    </row>
    <row r="74" spans="3:17" ht="80.099999999999994" customHeight="1" thickBot="1">
      <c r="C74" s="98"/>
      <c r="D74" s="38"/>
      <c r="E74" s="97"/>
      <c r="F74" s="7"/>
      <c r="G74" s="7"/>
      <c r="H74" s="7"/>
      <c r="I74" s="7"/>
      <c r="J74" s="7"/>
      <c r="K74" s="7"/>
      <c r="L74" s="7"/>
      <c r="M74" s="7"/>
      <c r="N74" s="9"/>
    </row>
    <row r="75" spans="3:17" ht="48.95" customHeight="1" thickBot="1">
      <c r="C75" s="138"/>
      <c r="D75" s="138"/>
      <c r="E75" s="476"/>
      <c r="F75" s="477"/>
      <c r="G75" s="477"/>
      <c r="H75" s="478"/>
      <c r="I75" s="476"/>
      <c r="J75" s="477"/>
      <c r="K75" s="477"/>
      <c r="L75" s="477"/>
      <c r="M75" s="477"/>
      <c r="N75" s="478"/>
    </row>
    <row r="76" spans="3:17" ht="30" customHeight="1" thickBot="1">
      <c r="C76" s="89"/>
      <c r="D76" s="39"/>
      <c r="E76" s="451"/>
      <c r="F76" s="28"/>
      <c r="G76" s="28"/>
      <c r="H76" s="28"/>
      <c r="I76" s="28"/>
      <c r="J76" s="28"/>
      <c r="K76" s="28"/>
      <c r="L76" s="28"/>
      <c r="M76" s="28"/>
      <c r="N76" s="9"/>
    </row>
    <row r="77" spans="3:17" ht="80.099999999999994" customHeight="1" thickBot="1">
      <c r="C77" s="98"/>
      <c r="D77" s="38"/>
      <c r="E77" s="97"/>
      <c r="F77" s="7"/>
      <c r="G77" s="7"/>
      <c r="H77" s="7"/>
      <c r="I77" s="7"/>
      <c r="J77" s="7"/>
      <c r="K77" s="7"/>
      <c r="L77" s="7"/>
      <c r="M77" s="7"/>
      <c r="N77" s="9"/>
    </row>
    <row r="78" spans="3:17" ht="48.95" customHeight="1" thickBot="1">
      <c r="C78" s="138"/>
      <c r="D78" s="138"/>
      <c r="E78" s="476"/>
      <c r="F78" s="477"/>
      <c r="G78" s="477"/>
      <c r="H78" s="478"/>
      <c r="I78" s="476"/>
      <c r="J78" s="477"/>
      <c r="K78" s="477"/>
      <c r="L78" s="477"/>
      <c r="M78" s="477"/>
      <c r="N78" s="478"/>
    </row>
    <row r="79" spans="3:17" ht="30" customHeight="1" thickBot="1">
      <c r="C79" s="39"/>
      <c r="D79" s="39"/>
      <c r="E79" s="451"/>
      <c r="F79" s="28"/>
      <c r="G79" s="28"/>
      <c r="H79" s="28"/>
      <c r="I79" s="28"/>
      <c r="J79" s="28"/>
      <c r="K79" s="28"/>
      <c r="L79" s="28"/>
      <c r="M79" s="28"/>
      <c r="N79" s="9"/>
    </row>
    <row r="80" spans="3:17" ht="69.95" customHeight="1" thickBot="1">
      <c r="C80" s="98"/>
      <c r="D80" s="38"/>
      <c r="E80" s="97"/>
      <c r="F80" s="7"/>
      <c r="G80" s="7"/>
      <c r="H80" s="7"/>
      <c r="I80" s="7"/>
      <c r="J80" s="7"/>
      <c r="K80" s="7"/>
      <c r="L80" s="7"/>
      <c r="M80" s="7"/>
      <c r="N80" s="9"/>
    </row>
    <row r="81" spans="3:17" ht="48.95" customHeight="1">
      <c r="C81" s="469"/>
      <c r="D81" s="469"/>
      <c r="E81" s="485"/>
      <c r="F81" s="486"/>
      <c r="G81" s="486"/>
      <c r="H81" s="487"/>
      <c r="I81" s="485"/>
      <c r="J81" s="486"/>
      <c r="K81" s="486"/>
      <c r="L81" s="486"/>
      <c r="M81" s="486"/>
      <c r="N81" s="487"/>
    </row>
    <row r="82" spans="3:17" ht="30" customHeight="1">
      <c r="C82" s="29"/>
      <c r="D82" s="29"/>
      <c r="E82" s="449"/>
      <c r="F82" s="33"/>
      <c r="G82" s="33"/>
      <c r="H82" s="33"/>
      <c r="I82" s="33"/>
      <c r="J82" s="33"/>
      <c r="K82" s="33"/>
      <c r="L82" s="33"/>
      <c r="M82" s="33"/>
      <c r="N82" s="26"/>
    </row>
    <row r="83" spans="3:17" ht="69.95" customHeight="1" thickBot="1">
      <c r="C83" s="109"/>
      <c r="D83" s="92"/>
      <c r="E83" s="452"/>
      <c r="F83" s="276"/>
      <c r="G83" s="276"/>
      <c r="H83" s="276"/>
      <c r="I83" s="276"/>
      <c r="J83" s="276"/>
      <c r="K83" s="276"/>
      <c r="L83" s="276"/>
      <c r="M83" s="276"/>
      <c r="N83" s="277"/>
    </row>
    <row r="84" spans="3:17" ht="49.5" customHeight="1" thickBot="1">
      <c r="C84" s="108"/>
      <c r="D84" s="36"/>
      <c r="E84" s="35"/>
      <c r="F84" s="7"/>
      <c r="G84" s="7"/>
      <c r="H84" s="7"/>
      <c r="I84" s="7"/>
      <c r="J84" s="7"/>
      <c r="K84" s="7"/>
      <c r="L84" s="7"/>
      <c r="M84" s="7"/>
      <c r="N84" s="9"/>
    </row>
    <row r="85" spans="3:17" ht="81.75" customHeight="1" thickBot="1">
      <c r="C85" s="109"/>
      <c r="D85" s="92"/>
      <c r="E85" s="110"/>
      <c r="F85" s="102"/>
      <c r="G85" s="102"/>
      <c r="H85" s="102"/>
      <c r="I85" s="102"/>
      <c r="J85" s="102"/>
      <c r="K85" s="102"/>
      <c r="L85" s="102"/>
      <c r="M85" s="102"/>
      <c r="N85" s="103"/>
    </row>
    <row r="86" spans="3:17" ht="25.5" thickBot="1">
      <c r="C86" s="482"/>
      <c r="D86" s="483"/>
      <c r="E86" s="483"/>
      <c r="F86" s="483"/>
      <c r="G86" s="483"/>
      <c r="H86" s="483"/>
      <c r="I86" s="483"/>
      <c r="J86" s="483"/>
      <c r="K86" s="483"/>
      <c r="L86" s="483"/>
      <c r="M86" s="483"/>
      <c r="N86" s="484"/>
    </row>
    <row r="87" spans="3:17" ht="48.95" customHeight="1" thickBot="1">
      <c r="C87" s="138"/>
      <c r="D87" s="138"/>
      <c r="E87" s="476"/>
      <c r="F87" s="477"/>
      <c r="G87" s="477"/>
      <c r="H87" s="478"/>
      <c r="I87" s="476"/>
      <c r="J87" s="477"/>
      <c r="K87" s="477"/>
      <c r="L87" s="477"/>
      <c r="M87" s="477"/>
      <c r="N87" s="478"/>
      <c r="O87" s="18"/>
      <c r="P87" s="18"/>
      <c r="Q87" s="18"/>
    </row>
    <row r="88" spans="3:17" ht="30" customHeight="1" thickBot="1">
      <c r="C88" s="39"/>
      <c r="D88" s="39"/>
      <c r="E88" s="451"/>
      <c r="F88" s="7"/>
      <c r="G88" s="7"/>
      <c r="H88" s="7"/>
      <c r="I88" s="7"/>
      <c r="J88" s="7"/>
      <c r="K88" s="7"/>
      <c r="L88" s="7"/>
      <c r="M88" s="7"/>
      <c r="N88" s="9"/>
    </row>
    <row r="89" spans="3:17" ht="69.95" customHeight="1" thickBot="1">
      <c r="C89" s="98"/>
      <c r="D89" s="38"/>
      <c r="E89" s="97"/>
      <c r="F89" s="7"/>
      <c r="G89" s="7"/>
      <c r="H89" s="7"/>
      <c r="I89" s="7"/>
      <c r="J89" s="7"/>
      <c r="K89" s="7"/>
      <c r="L89" s="7"/>
      <c r="M89" s="7"/>
      <c r="N89" s="9"/>
    </row>
    <row r="90" spans="3:17" ht="48.95" customHeight="1" thickBot="1">
      <c r="C90" s="138"/>
      <c r="D90" s="138"/>
      <c r="E90" s="476"/>
      <c r="F90" s="477"/>
      <c r="G90" s="477"/>
      <c r="H90" s="478"/>
      <c r="I90" s="476"/>
      <c r="J90" s="477"/>
      <c r="K90" s="477"/>
      <c r="L90" s="477"/>
      <c r="M90" s="477"/>
      <c r="N90" s="478"/>
    </row>
    <row r="91" spans="3:17" ht="30" customHeight="1" thickBot="1">
      <c r="C91" s="39"/>
      <c r="D91" s="39"/>
      <c r="E91" s="451"/>
      <c r="F91" s="7"/>
      <c r="G91" s="7"/>
      <c r="H91" s="7"/>
      <c r="I91" s="7"/>
      <c r="J91" s="7"/>
      <c r="K91" s="7"/>
      <c r="L91" s="7"/>
      <c r="M91" s="7"/>
      <c r="N91" s="9"/>
    </row>
    <row r="92" spans="3:17" ht="80.099999999999994" customHeight="1" thickBot="1">
      <c r="C92" s="98"/>
      <c r="D92" s="38"/>
      <c r="E92" s="97"/>
      <c r="F92" s="7"/>
      <c r="G92" s="7"/>
      <c r="H92" s="7"/>
      <c r="I92" s="7"/>
      <c r="J92" s="7"/>
      <c r="K92" s="7"/>
      <c r="L92" s="7"/>
      <c r="M92" s="7"/>
      <c r="N92" s="9"/>
    </row>
    <row r="93" spans="3:17" ht="48.95" customHeight="1" thickBot="1">
      <c r="C93" s="138"/>
      <c r="D93" s="138"/>
      <c r="E93" s="476"/>
      <c r="F93" s="477"/>
      <c r="G93" s="477"/>
      <c r="H93" s="478"/>
      <c r="I93" s="476"/>
      <c r="J93" s="477"/>
      <c r="K93" s="477"/>
      <c r="L93" s="477"/>
      <c r="M93" s="477"/>
      <c r="N93" s="478"/>
    </row>
    <row r="94" spans="3:17" ht="27.75" customHeight="1" thickBot="1">
      <c r="C94" s="39"/>
      <c r="D94" s="39"/>
      <c r="E94" s="24"/>
      <c r="F94" s="7"/>
      <c r="G94" s="7"/>
      <c r="H94" s="7"/>
      <c r="I94" s="7"/>
      <c r="J94" s="7"/>
      <c r="K94" s="7"/>
      <c r="L94" s="7"/>
      <c r="M94" s="7"/>
      <c r="N94" s="9"/>
    </row>
    <row r="95" spans="3:17" ht="69.95" customHeight="1" thickBot="1">
      <c r="C95" s="98"/>
      <c r="D95" s="38"/>
      <c r="E95" s="97"/>
      <c r="F95" s="7"/>
      <c r="G95" s="7"/>
      <c r="H95" s="7"/>
      <c r="I95" s="7"/>
      <c r="J95" s="7"/>
      <c r="K95" s="7"/>
      <c r="L95" s="7"/>
      <c r="M95" s="7"/>
      <c r="N95" s="9"/>
    </row>
    <row r="96" spans="3:17" ht="48.95" customHeight="1" thickBot="1">
      <c r="C96" s="138"/>
      <c r="D96" s="138"/>
      <c r="E96" s="476"/>
      <c r="F96" s="477"/>
      <c r="G96" s="477"/>
      <c r="H96" s="478"/>
      <c r="I96" s="476"/>
      <c r="J96" s="477"/>
      <c r="K96" s="477"/>
      <c r="L96" s="477"/>
      <c r="M96" s="477"/>
      <c r="N96" s="478"/>
    </row>
    <row r="97" spans="2:14" ht="30" customHeight="1" thickBot="1">
      <c r="C97" s="39"/>
      <c r="D97" s="39"/>
      <c r="E97" s="451"/>
      <c r="F97" s="7"/>
      <c r="G97" s="7"/>
      <c r="H97" s="7"/>
      <c r="I97" s="7"/>
      <c r="J97" s="7"/>
      <c r="K97" s="7"/>
      <c r="L97" s="7"/>
      <c r="M97" s="7"/>
      <c r="N97" s="9"/>
    </row>
    <row r="98" spans="2:14" ht="69.95" customHeight="1" thickBot="1">
      <c r="C98" s="98"/>
      <c r="D98" s="38"/>
      <c r="E98" s="111"/>
      <c r="F98" s="7"/>
      <c r="G98" s="7"/>
      <c r="H98" s="7"/>
      <c r="I98" s="7"/>
      <c r="J98" s="7"/>
      <c r="K98" s="7"/>
      <c r="L98" s="7"/>
      <c r="M98" s="7"/>
      <c r="N98" s="9"/>
    </row>
    <row r="99" spans="2:14" ht="31.5" customHeight="1" thickBot="1">
      <c r="C99" s="98"/>
      <c r="D99" s="38"/>
      <c r="E99" s="35"/>
      <c r="F99" s="7"/>
      <c r="G99" s="7"/>
      <c r="H99" s="7"/>
      <c r="I99" s="7"/>
      <c r="J99" s="7"/>
      <c r="K99" s="7"/>
      <c r="L99" s="7"/>
      <c r="M99" s="7"/>
      <c r="N99" s="9"/>
    </row>
    <row r="100" spans="2:14" s="113" customFormat="1" ht="69.75" customHeight="1" thickBot="1">
      <c r="B100" s="112"/>
      <c r="C100" s="98"/>
      <c r="D100" s="38"/>
      <c r="E100" s="110"/>
      <c r="F100" s="102"/>
      <c r="G100" s="102"/>
      <c r="H100" s="102"/>
      <c r="I100" s="102"/>
      <c r="J100" s="102"/>
      <c r="K100" s="102"/>
      <c r="L100" s="102"/>
      <c r="M100" s="102"/>
      <c r="N100" s="103"/>
    </row>
    <row r="101" spans="2:14" s="113" customFormat="1" ht="12.75" hidden="1" customHeight="1" thickBot="1">
      <c r="B101" s="112"/>
      <c r="C101" s="114"/>
      <c r="D101" s="93"/>
      <c r="E101" s="115"/>
      <c r="F101" s="116"/>
      <c r="G101" s="116"/>
      <c r="H101" s="116"/>
      <c r="I101" s="267"/>
      <c r="J101" s="116"/>
      <c r="K101" s="116"/>
      <c r="L101" s="116"/>
      <c r="M101" s="116"/>
      <c r="N101" s="117"/>
    </row>
    <row r="102" spans="2:14" s="105" customFormat="1" ht="80.099999999999994" customHeight="1" thickBot="1">
      <c r="B102" s="44"/>
      <c r="C102" s="179"/>
      <c r="D102" s="180"/>
      <c r="E102" s="181"/>
      <c r="F102" s="182"/>
      <c r="G102" s="182"/>
      <c r="H102" s="182"/>
      <c r="I102" s="182"/>
      <c r="J102" s="182"/>
      <c r="K102" s="182"/>
      <c r="L102" s="182"/>
      <c r="M102" s="182"/>
      <c r="N102" s="183"/>
    </row>
    <row r="103" spans="2:14" ht="80.099999999999994" customHeight="1" thickBot="1">
      <c r="C103" s="184"/>
      <c r="D103" s="185"/>
      <c r="E103" s="181"/>
      <c r="F103" s="135"/>
      <c r="G103" s="135"/>
      <c r="H103" s="135"/>
      <c r="I103" s="135"/>
      <c r="J103" s="135"/>
      <c r="K103" s="135"/>
      <c r="L103" s="135"/>
      <c r="M103" s="135"/>
      <c r="N103" s="183"/>
    </row>
    <row r="104" spans="2:14" ht="80.099999999999994" customHeight="1" thickBot="1">
      <c r="C104" s="184"/>
      <c r="D104" s="185"/>
      <c r="E104" s="181"/>
      <c r="F104" s="135"/>
      <c r="G104" s="135"/>
      <c r="H104" s="135"/>
      <c r="I104" s="135"/>
      <c r="J104" s="135"/>
      <c r="K104" s="135"/>
      <c r="L104" s="135"/>
      <c r="M104" s="135"/>
      <c r="N104" s="183"/>
    </row>
    <row r="105" spans="2:14" s="113" customFormat="1" ht="80.099999999999994" customHeight="1" thickBot="1">
      <c r="B105" s="112"/>
      <c r="C105" s="184"/>
      <c r="D105" s="185"/>
      <c r="E105" s="160"/>
      <c r="F105" s="135"/>
      <c r="G105" s="135"/>
      <c r="H105" s="135"/>
      <c r="I105" s="135"/>
      <c r="J105" s="135"/>
      <c r="K105" s="135"/>
      <c r="L105" s="135"/>
      <c r="M105" s="135"/>
      <c r="N105" s="183"/>
    </row>
    <row r="106" spans="2:14" ht="35.1" customHeight="1" thickBot="1">
      <c r="C106" s="141"/>
      <c r="D106" s="142"/>
      <c r="E106" s="143"/>
      <c r="F106" s="135"/>
      <c r="G106" s="135"/>
      <c r="H106" s="135"/>
      <c r="I106" s="135"/>
      <c r="J106" s="135"/>
      <c r="K106" s="135"/>
      <c r="L106" s="135"/>
      <c r="M106" s="135"/>
      <c r="N106" s="144"/>
    </row>
    <row r="107" spans="2:14" ht="24.95" customHeight="1">
      <c r="F107" s="119"/>
      <c r="G107" s="119"/>
      <c r="H107" s="119"/>
      <c r="I107" s="119"/>
      <c r="J107" s="119"/>
      <c r="K107" s="119"/>
      <c r="L107" s="119"/>
      <c r="M107" s="95"/>
    </row>
    <row r="108" spans="2:14" s="134" customFormat="1" ht="24.95" customHeight="1">
      <c r="B108" s="44"/>
      <c r="C108" s="318"/>
      <c r="D108" s="318"/>
      <c r="F108" s="319"/>
      <c r="G108" s="319"/>
      <c r="H108" s="319"/>
      <c r="I108" s="319"/>
      <c r="J108" s="319"/>
      <c r="K108" s="319"/>
      <c r="L108" s="319"/>
      <c r="M108" s="319"/>
    </row>
  </sheetData>
  <autoFilter ref="A1:N108"/>
  <mergeCells count="56">
    <mergeCell ref="E87:H87"/>
    <mergeCell ref="I87:N87"/>
    <mergeCell ref="I93:N93"/>
    <mergeCell ref="I96:N96"/>
    <mergeCell ref="E93:H93"/>
    <mergeCell ref="E96:H96"/>
    <mergeCell ref="E90:H90"/>
    <mergeCell ref="I90:N90"/>
    <mergeCell ref="C2:H2"/>
    <mergeCell ref="I2:N2"/>
    <mergeCell ref="E7:H7"/>
    <mergeCell ref="F12:H12"/>
    <mergeCell ref="I7:N7"/>
    <mergeCell ref="I12:N12"/>
    <mergeCell ref="E17:H17"/>
    <mergeCell ref="I17:N17"/>
    <mergeCell ref="E31:H31"/>
    <mergeCell ref="L3:M3"/>
    <mergeCell ref="N3:N4"/>
    <mergeCell ref="C6:N6"/>
    <mergeCell ref="F3:H3"/>
    <mergeCell ref="I3:I4"/>
    <mergeCell ref="J3:K3"/>
    <mergeCell ref="E3:E4"/>
    <mergeCell ref="C3:D4"/>
    <mergeCell ref="C5:D5"/>
    <mergeCell ref="I31:N31"/>
    <mergeCell ref="E22:H22"/>
    <mergeCell ref="I22:N22"/>
    <mergeCell ref="E27:H27"/>
    <mergeCell ref="I55:N55"/>
    <mergeCell ref="E59:H59"/>
    <mergeCell ref="I59:N59"/>
    <mergeCell ref="E62:H62"/>
    <mergeCell ref="I62:N62"/>
    <mergeCell ref="E43:H43"/>
    <mergeCell ref="I43:N43"/>
    <mergeCell ref="C86:N86"/>
    <mergeCell ref="E69:H69"/>
    <mergeCell ref="I69:N69"/>
    <mergeCell ref="E72:H72"/>
    <mergeCell ref="I72:N72"/>
    <mergeCell ref="E75:H75"/>
    <mergeCell ref="I75:N75"/>
    <mergeCell ref="E81:H81"/>
    <mergeCell ref="I81:N81"/>
    <mergeCell ref="E78:H78"/>
    <mergeCell ref="I78:N78"/>
    <mergeCell ref="C68:N68"/>
    <mergeCell ref="C54:N54"/>
    <mergeCell ref="E55:H55"/>
    <mergeCell ref="I27:N27"/>
    <mergeCell ref="E36:H36"/>
    <mergeCell ref="I36:N36"/>
    <mergeCell ref="E40:H40"/>
    <mergeCell ref="I40:N40"/>
  </mergeCells>
  <printOptions horizontalCentered="1"/>
  <pageMargins left="0.7" right="0.7" top="1.25" bottom="1.5" header="1" footer="1"/>
  <pageSetup paperSize="5" scale="87" pageOrder="overThenDown" orientation="portrait" useFirstPageNumber="1" r:id="rId1"/>
  <headerFooter>
    <oddHeader>&amp;R&amp;"Kruti Dev 692,Normal"&amp;12¼:i;s yk[kkr½</oddHeader>
    <oddFooter>&amp;C&amp;"Arial,Bold"&amp;10&amp;P</oddFooter>
  </headerFooter>
  <rowBreaks count="3" manualBreakCount="3">
    <brk id="53" min="2" max="13" man="1"/>
    <brk id="67" min="2" max="13" man="1"/>
    <brk id="82" min="2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MAHSULI - I</vt:lpstr>
      <vt:lpstr>BHANDAWALI -I</vt:lpstr>
      <vt:lpstr> DEPOSIT-I</vt:lpstr>
      <vt:lpstr>ADVANC-I</vt:lpstr>
      <vt:lpstr>ALEKH 2</vt:lpstr>
      <vt:lpstr>ALEKH 3</vt:lpstr>
      <vt:lpstr>s</vt:lpstr>
      <vt:lpstr>Sheet1</vt:lpstr>
      <vt:lpstr>' DEPOSIT-I'!Print_Area</vt:lpstr>
      <vt:lpstr>'ADVANC-I'!Print_Area</vt:lpstr>
      <vt:lpstr>'ALEKH 2'!Print_Area</vt:lpstr>
      <vt:lpstr>'ALEKH 3'!Print_Area</vt:lpstr>
      <vt:lpstr>'BHANDAWALI -I'!Print_Area</vt:lpstr>
      <vt:lpstr>'MAHSULI - I'!Print_Area</vt:lpstr>
      <vt:lpstr>s!Print_Area</vt:lpstr>
      <vt:lpstr>' DEPOSIT-I'!Print_Titles</vt:lpstr>
      <vt:lpstr>'ADVANC-I'!Print_Titles</vt:lpstr>
      <vt:lpstr>'BHANDAWALI -I'!Print_Titles</vt:lpstr>
      <vt:lpstr>'MAHSULI - I'!Print_Titles</vt:lpstr>
      <vt:lpstr>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2017-07-03T06:57:39Z</dcterms:modified>
</cp:coreProperties>
</file>