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12" windowWidth="1980" windowHeight="1116" tabRatio="868" activeTab="3"/>
  </bookViews>
  <sheets>
    <sheet name="Summary(CPS)_Final" sheetId="1" r:id="rId1"/>
    <sheet name="Econ. Affair &amp; Exp. Cons." sheetId="2" r:id="rId2"/>
    <sheet name="Finance(Exp)-Summary (2)" sheetId="3" r:id="rId3"/>
    <sheet name="Home_Sum PoliceMod.(NP)" sheetId="4" r:id="rId4"/>
    <sheet name="Personnel(NP)" sheetId="5" r:id="rId5"/>
    <sheet name="Repayment Schedule" sheetId="6" r:id="rId6"/>
  </sheets>
  <definedNames>
    <definedName name="_xlnm.Print_Area" localSheetId="1">'Econ. Affair &amp; Exp. Cons.'!$A$1:$M$7</definedName>
    <definedName name="_xlnm.Print_Area" localSheetId="2">'Finance(Exp)-Summary (2)'!$A$1:$M$39</definedName>
    <definedName name="_xlnm.Print_Area" localSheetId="3">'Home_Sum PoliceMod.(NP)'!$A$1:$N$85</definedName>
    <definedName name="_xlnm.Print_Area" localSheetId="4">'Personnel(NP)'!$A$1:$O$22</definedName>
    <definedName name="_xlnm.Print_Area" localSheetId="0">'Summary(CPS)_Final'!$A$1:$H$79</definedName>
    <definedName name="_xlnm.Print_Titles" localSheetId="2">'Finance(Exp)-Summary (2)'!$1:$5</definedName>
    <definedName name="_xlnm.Print_Titles" localSheetId="3">'Home_Sum PoliceMod.(NP)'!$2:$5</definedName>
    <definedName name="_xlnm.Print_Titles" localSheetId="4">'Personnel(NP)'!$1:$5</definedName>
    <definedName name="_xlnm.Print_Titles" localSheetId="0">'Summary(CPS)_Final'!$1:$4</definedName>
  </definedNames>
  <calcPr fullCalcOnLoad="1"/>
</workbook>
</file>

<file path=xl/sharedStrings.xml><?xml version="1.0" encoding="utf-8"?>
<sst xmlns="http://schemas.openxmlformats.org/spreadsheetml/2006/main" count="1978" uniqueCount="627">
  <si>
    <t>GRAND TOTAL:</t>
  </si>
  <si>
    <r>
      <t xml:space="preserve">Loans and Advances from the Central Govt. </t>
    </r>
    <r>
      <rPr>
        <b/>
        <sz val="10"/>
        <rFont val="Times New Roman"/>
        <family val="1"/>
      </rPr>
      <t>(I to XII)</t>
    </r>
  </si>
  <si>
    <t>2004-2005</t>
  </si>
  <si>
    <t>52(2)PFI/2006-109  (EAP)</t>
  </si>
  <si>
    <t xml:space="preserve">vi/21011/39/85-GPA- DT. 9/1/86 </t>
  </si>
  <si>
    <t xml:space="preserve">vi/21011/39/85-GPA I- DT.28.11.85 </t>
  </si>
  <si>
    <t xml:space="preserve">vi/21011/20/86-GPA I - DT. 19/11/86 </t>
  </si>
  <si>
    <t xml:space="preserve">vi/21011/39/86-GPA- DT. 24/2/87 </t>
  </si>
  <si>
    <t xml:space="preserve">21011/22/86 GPA-1.  DT.20/10/87 </t>
  </si>
  <si>
    <t xml:space="preserve">VI-21011/14/87 GPA-1. DT.18/3/88 </t>
  </si>
  <si>
    <t xml:space="preserve">VI-21011/02/87 GPA-1. DT.24/3/88 </t>
  </si>
  <si>
    <t xml:space="preserve">VI-21011/20/88 GPA-1. DT.10/3/89 </t>
  </si>
  <si>
    <t>VI-21011/5/90 GPA-1. DT.29/3/90</t>
  </si>
  <si>
    <t>VI-21011/29/90 GPA-1. DT.17/1/91</t>
  </si>
  <si>
    <t>VI-21011/29/90GPA-1 DT.12/3/91</t>
  </si>
  <si>
    <t>6/21011/22/86 GPA-  DT.21/11/91</t>
  </si>
  <si>
    <t>VI-21011/17/91-GPA 1  DT. 7/2/92</t>
  </si>
  <si>
    <t>VI-21011/17/91-GPA 1 DT. 30/3/92</t>
  </si>
  <si>
    <t>VI-21011/5/92- GPA-1 dt. 1,9,92</t>
  </si>
  <si>
    <t>VI-21011/5/92-GPA- 1 DT. 15.1.93</t>
  </si>
  <si>
    <t>VI-21011/19/93-GPA- 1  DT. 04.11.93</t>
  </si>
  <si>
    <t>VI-21011/19/93-GPA- 1 DT. 25.2.94</t>
  </si>
  <si>
    <t>VI-21011/19/93-GPA- 1 DT. 31.3.94</t>
  </si>
  <si>
    <t xml:space="preserve">vi /21011/5/94 GPA-1 DT. 22.8.94 </t>
  </si>
  <si>
    <t>vi 21011/11/95 GPA I.  DT. 21.6.95</t>
  </si>
  <si>
    <t>vi 21011/11/95 GPA I. DT.8.11.95</t>
  </si>
  <si>
    <t>vi 21011/11/95 GPA I. DT.27.3.96</t>
  </si>
  <si>
    <t>vi /210H/22/96 GPA(i)  DT.26.6.96</t>
  </si>
  <si>
    <t>vi /210H/22/96 GPA(i)  DT.27.9.96</t>
  </si>
  <si>
    <t>vi /21011/22/96 GPA(i)  DT.19.3.97</t>
  </si>
  <si>
    <t xml:space="preserve">vi /21011/06/97 GPA(i) DT 23/05/97 </t>
  </si>
  <si>
    <t>vi /21011/06/97 GPA(i) DT 26/12/97</t>
  </si>
  <si>
    <t>vi /21011/06/97 GPA(i) DT 24/3/98</t>
  </si>
  <si>
    <t>vi /21011/10/98 GPA(i) DT6/ 10/08/98</t>
  </si>
  <si>
    <t>vi /21011/10/98 GPA(i) DT 28/01/99</t>
  </si>
  <si>
    <t>vi /21011/10/98 GPA(i)  DT.8/3/99</t>
  </si>
  <si>
    <t>vi /21011/08/99 GPA(i)  DT 11/06/99</t>
  </si>
  <si>
    <t xml:space="preserve">vi /21011/08/99 GPA(i)  DT 25/02/00 </t>
  </si>
  <si>
    <t xml:space="preserve">vi /21011/08/98GPA(i)  DT 24/03/00 </t>
  </si>
  <si>
    <t>8BVI-21011-211-2000-GPAI, Dt. 1.8.2000</t>
  </si>
  <si>
    <t>VI-21011/21/2000-GPA-1 Dt. 31.12.2000</t>
  </si>
  <si>
    <t>Loan Vi-21011/21/2000-GPA-1Govt. of India dt 19/3/01</t>
  </si>
  <si>
    <t>VI-21011/21/2000-GPA-I-28.3.2001</t>
  </si>
  <si>
    <t>vi /21011/13/2001GPAI  DT 15/02/2002</t>
  </si>
  <si>
    <t>VI-21011-17-2002-PM-I dt-20.03.2003</t>
  </si>
  <si>
    <t>Housing loans for IAS Officers</t>
  </si>
  <si>
    <t xml:space="preserve">14018/2/2001-AIS-II </t>
  </si>
  <si>
    <t>14018/2/2005-AIS-II</t>
  </si>
  <si>
    <t>o"kkZfJr {ks=ksa ds fy, jk"Vªh; ty Nktu fodkl ifj;kstuk</t>
  </si>
  <si>
    <t>dtksZa dk fooj.k</t>
  </si>
  <si>
    <t>_.k dh jkf'k</t>
  </si>
  <si>
    <t>_.k dh jkf'k esa fcgkj dk fgLlk</t>
  </si>
  <si>
    <t>izd`fr</t>
  </si>
  <si>
    <t>Hkqxrku dh vof/k</t>
  </si>
  <si>
    <t>vf/kLFkxu dky</t>
  </si>
  <si>
    <t>Hkqxrku dh 'kÙksZa</t>
  </si>
  <si>
    <r>
      <t>C;kt nj ¼</t>
    </r>
    <r>
      <rPr>
        <b/>
        <sz val="10"/>
        <rFont val="Times"/>
        <family val="1"/>
      </rPr>
      <t>%</t>
    </r>
    <r>
      <rPr>
        <b/>
        <sz val="14"/>
        <rFont val="Richa"/>
        <family val="0"/>
      </rPr>
      <t>½</t>
    </r>
  </si>
  <si>
    <t>vo'ks"k</t>
  </si>
  <si>
    <t>ewy/ku dh okilh</t>
  </si>
  <si>
    <t>C;kt dh okilh</t>
  </si>
  <si>
    <t>o"kZ 1991&amp;92</t>
  </si>
  <si>
    <t>;ksx ¼1991&amp;92½</t>
  </si>
  <si>
    <t>o"kZ 1992&amp;93</t>
  </si>
  <si>
    <t>;ksx ¼1992&amp;93½</t>
  </si>
  <si>
    <t>o"kZ 1994&amp;95</t>
  </si>
  <si>
    <t>;ksx ¼1994&amp;95½</t>
  </si>
  <si>
    <t>o"kZ 1997&amp;98</t>
  </si>
  <si>
    <t>o"kZ 1998&amp;99</t>
  </si>
  <si>
    <t>;ksx ¼1998&amp;99½</t>
  </si>
  <si>
    <t>egk;ksx&amp;</t>
  </si>
  <si>
    <t>ns; frfFk</t>
  </si>
  <si>
    <t>o"kZ 1993&amp;94</t>
  </si>
  <si>
    <t>;ksx ¼1993&amp;94½</t>
  </si>
  <si>
    <t>o"kZ 1996&amp;97</t>
  </si>
  <si>
    <t>;ksx ¼1996&amp;97½</t>
  </si>
  <si>
    <t xml:space="preserve">ewy/ku ,oa lwn 15 twu ls 15 ekpZ izR;sd o"kZ Hkqxrs; </t>
  </si>
  <si>
    <t>ewy/ku ,oa lwn okf"kZd Hkqxrs;</t>
  </si>
  <si>
    <t>;ksx ¼1997&amp;98½</t>
  </si>
  <si>
    <t>o"kZ 1995&amp;96</t>
  </si>
  <si>
    <t>;ksx ¼1995&amp;96½</t>
  </si>
  <si>
    <t>o"kZ 1985&amp;86</t>
  </si>
  <si>
    <t>;ksx ¼1985&amp;86½</t>
  </si>
  <si>
    <t>o"kZ 1989&amp;90</t>
  </si>
  <si>
    <t>;ksx ¼1989&amp;90½</t>
  </si>
  <si>
    <t>o"kZ 1990&amp;91</t>
  </si>
  <si>
    <t>;ksx ¼1990&amp;91½</t>
  </si>
  <si>
    <t>o"kZ 1999&amp;00</t>
  </si>
  <si>
    <t>;ksx ¼1999&amp;00½</t>
  </si>
  <si>
    <t>o"kZ 2002&amp;03</t>
  </si>
  <si>
    <t>;ksx ¼2002&amp;03½</t>
  </si>
  <si>
    <t>xS-;ks-</t>
  </si>
  <si>
    <t>vkfFkZd fo"k;d foHkkx</t>
  </si>
  <si>
    <t>O;; foHkkx</t>
  </si>
  <si>
    <t>;kstuk</t>
  </si>
  <si>
    <t>o"kZ 2001&amp;02</t>
  </si>
  <si>
    <t>;ksx ¼2001&amp;02½</t>
  </si>
  <si>
    <t>o"kZ 2004&amp;05</t>
  </si>
  <si>
    <t>;ksx ¼2004&amp;05½</t>
  </si>
  <si>
    <t>o"kZ 2006&amp;07</t>
  </si>
  <si>
    <t>;ksx ¼2006&amp;07½</t>
  </si>
  <si>
    <t>C;kt jfgr</t>
  </si>
  <si>
    <t>o"kZ 1986&amp;87</t>
  </si>
  <si>
    <t>;ksx ¼1986&amp;87½</t>
  </si>
  <si>
    <t>o"kZ 1987&amp;88</t>
  </si>
  <si>
    <t>;ksx ¼1987&amp;88½</t>
  </si>
  <si>
    <t>o"kZ 1988&amp;89</t>
  </si>
  <si>
    <t>;ksx ¼1988&amp;89½</t>
  </si>
  <si>
    <t>o"kZ 2000&amp;01</t>
  </si>
  <si>
    <t>;ksx ¼2000&amp;01½</t>
  </si>
  <si>
    <t>Hkkx&amp;ch</t>
  </si>
  <si>
    <t>25 ekpZ</t>
  </si>
  <si>
    <t>27 tuojh</t>
  </si>
  <si>
    <t>07 tuojh</t>
  </si>
  <si>
    <t>17 ekpZ</t>
  </si>
  <si>
    <t>28 uoEcj</t>
  </si>
  <si>
    <t>31 ekpZ</t>
  </si>
  <si>
    <t>08 Qjojh</t>
  </si>
  <si>
    <t>24 flrEcj</t>
  </si>
  <si>
    <t>11 Qjojh</t>
  </si>
  <si>
    <t>1 tuojh</t>
  </si>
  <si>
    <t>21 flrEcj</t>
  </si>
  <si>
    <t>24 uoEcj</t>
  </si>
  <si>
    <t>15 vizSy</t>
  </si>
  <si>
    <t>13 tuojh</t>
  </si>
  <si>
    <t>17 tqykbZ</t>
  </si>
  <si>
    <t>3 vizSy</t>
  </si>
  <si>
    <t>8 tqykbZ</t>
  </si>
  <si>
    <t>19 tuojh</t>
  </si>
  <si>
    <t>4 flrEcj</t>
  </si>
  <si>
    <t>10 Qjojh</t>
  </si>
  <si>
    <t>20 ekpZ</t>
  </si>
  <si>
    <t>01 tqykbZ</t>
  </si>
  <si>
    <t>04 flrEcj</t>
  </si>
  <si>
    <t>25 tuojh</t>
  </si>
  <si>
    <t>19 ekpZ</t>
  </si>
  <si>
    <t>30 ekpZ</t>
  </si>
  <si>
    <t>foÙk ea=ky;] Hkkjr ljdkj</t>
  </si>
  <si>
    <t>x`g ea=ky;] Hkkjr ljdkj ls izkIr _.k</t>
  </si>
  <si>
    <t>dkfEkZd ih0 ,.M th0 isa'ku ea=ky;</t>
  </si>
  <si>
    <t>ewy/ku ,oa lwn 31 tqykbZ ,oa 31 tuojh v)Zokf"kZd Hkqxrs;</t>
  </si>
  <si>
    <t>01</t>
  </si>
  <si>
    <t>201</t>
  </si>
  <si>
    <t>02</t>
  </si>
  <si>
    <t>101</t>
  </si>
  <si>
    <t>105</t>
  </si>
  <si>
    <t>03</t>
  </si>
  <si>
    <t>04</t>
  </si>
  <si>
    <t>06</t>
  </si>
  <si>
    <t>07</t>
  </si>
  <si>
    <t>102</t>
  </si>
  <si>
    <t>107</t>
  </si>
  <si>
    <t>109</t>
  </si>
  <si>
    <t>800</t>
  </si>
  <si>
    <t>TOTAL GOI LOANS</t>
  </si>
  <si>
    <t>TOTAL (In crore)</t>
  </si>
  <si>
    <t>Total Internal Loans</t>
  </si>
  <si>
    <t>TOTAL LOANS</t>
  </si>
  <si>
    <t>TOTAL LOANS (in crore)</t>
  </si>
  <si>
    <t>dtksZ dk fooj.k</t>
  </si>
  <si>
    <t>dsUnzh; ljdkj ls dtZ rFkk vfxze</t>
  </si>
  <si>
    <t>;kstusÙkj dtZ</t>
  </si>
  <si>
    <t>y?kq cpr laxzg.k dk fgLlk &amp;</t>
  </si>
  <si>
    <t>xUuk mRikndksa dks muds cdk;s ds Hkqxrku gsrq _.k</t>
  </si>
  <si>
    <t>xzke vkSj y?kq m|ksx&amp;gLrdj?kk m|ksx</t>
  </si>
  <si>
    <t>m/kkj lgdkjh lfefr;ksa dks lgk;rk</t>
  </si>
  <si>
    <t>Hkwfe laj{k.k&amp;unh ?kkVh ifj;kstuk,¡</t>
  </si>
  <si>
    <t>ck&lt;+ fu;a=.k vU; dtZ ty vi?kVu</t>
  </si>
  <si>
    <t>varjns'khZ; ty ifjogu dk fodkl</t>
  </si>
  <si>
    <t>eSØks eSustesaV</t>
  </si>
  <si>
    <t>gLrdj?kk m|ksx</t>
  </si>
  <si>
    <t>;kstukxr ;kstukvksa ds fy, vFkksZik; vfxze</t>
  </si>
  <si>
    <t>vU; dtZ</t>
  </si>
  <si>
    <t>12osa foÙk vk;ksx ds flQkfj'kksa dh 'kÙkksZa ds vuqlkj lesfdr jkT; vk;kstuk dtsZa</t>
  </si>
  <si>
    <t>iqfyl cy dk vk/kqfudhdj.k</t>
  </si>
  <si>
    <t xml:space="preserve">¼2½ 12osa foÙk vk;ksx ds vkyksd esa vkfFkZd fo"k;d foHkkx ,oa O;; foHkkx ds foÙkh; o"kZ 2004&amp;05 ds iwoZ ds _.kksa dks lesfdr dj fn;k x;k gS A </t>
  </si>
  <si>
    <t xml:space="preserve">¼1½ iqfLrdk esa iznf'kZr vk¡dM+sa egkys[kkdkj ds lR;kiuk/khu gSa] lR;kiuksaijkar ifjofÙkZr gks ldrs gS A </t>
  </si>
  <si>
    <t xml:space="preserve">O;; foHkkx] ubZ fnYyh ls izkIr _.k </t>
  </si>
  <si>
    <t xml:space="preserve">dkfEkZd rFkk izf'k{k.k foHkkx] ubZ fnYyh ¼vkokl fuekZ.k foHkkx½ ls izkIr _.k </t>
  </si>
  <si>
    <t>53(2)PFI/2007-141  &amp; Loan No. - IDA Q 5310</t>
  </si>
  <si>
    <t>;ksx ¼2007&amp;08½</t>
  </si>
  <si>
    <t>o"kZ 2007&amp;08</t>
  </si>
  <si>
    <t>okg~; laiksf"kr ifj;kstuk ds fy, CykWd _.k</t>
  </si>
  <si>
    <t xml:space="preserve">53(2)PFI/2007-66  &amp; Loan No. - IDA Q 5310 </t>
  </si>
  <si>
    <t>okg~; laiksf"kr</t>
  </si>
  <si>
    <t>0002</t>
  </si>
  <si>
    <t xml:space="preserve">1984&amp;85 ls izkIr dj </t>
  </si>
  <si>
    <t xml:space="preserve">tksM+&amp; 102&amp;y?kq cpr laxzg.k dk fgLlk </t>
  </si>
  <si>
    <t>0001</t>
  </si>
  <si>
    <t>vkf[ky Hkkjrh; lsok ds fy, vkokl fuekZ.k vfxze</t>
  </si>
  <si>
    <t>vkokl fuekZ.k vfxze</t>
  </si>
  <si>
    <t>tskM+&amp; 201&amp;vkokl fuekZ.k vfxze</t>
  </si>
  <si>
    <t>0010</t>
  </si>
  <si>
    <t xml:space="preserve">iqfyl cy dk vk/kqfufddj.k ds fy, dtZ </t>
  </si>
  <si>
    <t>0015</t>
  </si>
  <si>
    <t>jk"Vªh; Nk=o`fr dtZ ;kstuk</t>
  </si>
  <si>
    <t>0016</t>
  </si>
  <si>
    <t xml:space="preserve">tksM+&amp;800&amp;vU; dtZ </t>
  </si>
  <si>
    <t xml:space="preserve">tskM+&amp;01&amp; ;kstusÙkj dtZ </t>
  </si>
  <si>
    <t xml:space="preserve">CykWd dtsZ </t>
  </si>
  <si>
    <t>1989&amp;90 ls izkIr CykWd dtsZ dk ea=ky; ds vkns'k ds vuqlkj izkjafHkd 'ks"k</t>
  </si>
  <si>
    <t xml:space="preserve">2003&amp;04 rd lesfdr dtZ </t>
  </si>
  <si>
    <t>tksM+&amp;101 CykWd dtsZ</t>
  </si>
  <si>
    <t>tksM+&amp;02&amp;jkT;@la?k {ks= dh ;kstukxr Ldheksa ds fy, dtZ</t>
  </si>
  <si>
    <t xml:space="preserve">vU; dtZ </t>
  </si>
  <si>
    <t>vU; ns'kksa ds foLFkkfirksa dk iquokZl&amp;cekZ ls foLFkkfir</t>
  </si>
  <si>
    <t>0011</t>
  </si>
  <si>
    <t>0012</t>
  </si>
  <si>
    <t>tykiwfrZ&amp;vU; dtsZ&amp;ckdkjks LVhy IykaV dks rsuq?kkV ck¡/k ls tykiwfrZ</t>
  </si>
  <si>
    <t>0013</t>
  </si>
  <si>
    <t xml:space="preserve">Hkwfe laj{k.k&amp;O;ogkfjd tehu cksMZ dk etcwrhdj.k </t>
  </si>
  <si>
    <t>0014</t>
  </si>
  <si>
    <t>tksM+&amp; 03 dsUnzh; ;kstukxr ;kstukvksa ds fy, dtZ</t>
  </si>
  <si>
    <t xml:space="preserve">dsUnzh; :Ik ls izk;ksftr ;kstukxr ;kstukvksa ds fy, dtZ </t>
  </si>
  <si>
    <t>lkekU; ¼'kgjh fodkl½&amp; LFkkuh; fudk;ksa] fuxeksa] 'kgjh fodkl izkf/kdj.kksa] 'kgj mUu;u cksMZ vkfn dks lgk;rk</t>
  </si>
  <si>
    <t xml:space="preserve">d`f"k lk[k fLFkjhdj.k fuf/k dk lqn`&lt;+hdj.k&amp;d`f"k&amp;deZ </t>
  </si>
  <si>
    <t>Qly d`f"k deZ&amp; rsy cht fodkl ¼tutkfr;s {ks=½</t>
  </si>
  <si>
    <t>0022</t>
  </si>
  <si>
    <t>0018</t>
  </si>
  <si>
    <t>0019</t>
  </si>
  <si>
    <t>0020</t>
  </si>
  <si>
    <t>0021</t>
  </si>
  <si>
    <t>0023</t>
  </si>
  <si>
    <t>izs"k.k vkSj forj.k&amp; vrjkZT;h; izs"k.k ykbu</t>
  </si>
  <si>
    <t>0024</t>
  </si>
  <si>
    <t>lM+d vkSj iqy&amp; vrjkZT;h; vFkok vkfFkZd egRo dh lM+dsa</t>
  </si>
  <si>
    <t xml:space="preserve">tksM+ &amp; 800&amp;vU; dtZ  </t>
  </si>
  <si>
    <t xml:space="preserve">tksM+ &amp; 04 dsUnzh; :Ik ls izk;ksftr ;kstukxr ;kstukvksa ds fy, dtZ </t>
  </si>
  <si>
    <t>tksM+&amp;06&amp; vFkksZik; vfxze</t>
  </si>
  <si>
    <t>tksM+&amp;101&amp; ;kstukxr ;kstukvksa ds fy, vFkksZik; vfxze</t>
  </si>
  <si>
    <t>1984&amp;85 ds iwoZ ds dtsZa&amp;</t>
  </si>
  <si>
    <t>vFkksZik; vfxze &amp;</t>
  </si>
  <si>
    <t>dsUnzh; ;kstukxr ;kstukvksa ds fy, dtZ&amp;</t>
  </si>
  <si>
    <t>jkT;@la?k {ks= dh ;kstukxr Ldheksa ds fy, dtZ&amp;</t>
  </si>
  <si>
    <t>dsUnzh; ;kstukUrxZr ;sktukvksa ds fy, dtZ&amp;</t>
  </si>
  <si>
    <t>tksM+&amp;102&amp;jk"Vªh; Nk=o`fr dtZ ;kstuk</t>
  </si>
  <si>
    <t xml:space="preserve">vYi cpr dtZ </t>
  </si>
  <si>
    <t xml:space="preserve">tksM+&amp;105&amp;vYi cpr dtZ </t>
  </si>
  <si>
    <t xml:space="preserve">30 o"kZ ds vUrjky ij okf"kZd olwyh ;ksX; dtZ </t>
  </si>
  <si>
    <t xml:space="preserve">tksM+&amp;107&amp; 25 o"kZ rFkk 30 o"kZ ds dtZ esa iwu% lesfdr fd, x;s 1979&amp;80 ds iwoZ ds lesfdr dtZ </t>
  </si>
  <si>
    <t xml:space="preserve">25 o"kZ rFkk 30 o"kZ ds dtZ esa iwu% lesfdr fd, x;s 1979&amp;80 ds iwoZ ds lesfdr dtZ </t>
  </si>
  <si>
    <t>108</t>
  </si>
  <si>
    <t xml:space="preserve">1979&amp;84 ds lesfdr dtZ&amp; </t>
  </si>
  <si>
    <t xml:space="preserve">tksM+&amp;108&amp;1979&amp;84 ds lesfdr dtZ&amp; </t>
  </si>
  <si>
    <t xml:space="preserve">Lo.kZdkjksa dk iwuZokl </t>
  </si>
  <si>
    <t>Lo.kZdkjksa dk iwuZokl&amp;</t>
  </si>
  <si>
    <t xml:space="preserve">tksM+&amp;109&amp;Lo.kZdkjksa dk iwuZokl </t>
  </si>
  <si>
    <t>vU; dtZ&amp;</t>
  </si>
  <si>
    <t>tksM+&amp;07&amp;1984&amp;85 ds iwoZ ds dtZ</t>
  </si>
  <si>
    <t>egktksM+&amp;6004&amp;dsUnzh; ljdkj ls dtZ rFkk vfxze</t>
  </si>
  <si>
    <t xml:space="preserve">ewy/ku ¼15-09-13½ ,oa lwn v)Zokf"kZd Hkqxrs; </t>
  </si>
  <si>
    <t>53(2)PFI/2007-325  &amp; Loan No. - IBRD 4879-IN (30.03.08)</t>
  </si>
  <si>
    <t>53(2)PFI/2007-329  &amp; Loan No. - IDA 4380-IN (30.03.08)</t>
  </si>
  <si>
    <t xml:space="preserve">ewy/ku ¼15-06-18½ ,oa lwn v)Zokf"kZd Hkqxrs; </t>
  </si>
  <si>
    <t>53(2)PFI/2008-37  &amp; Loan No. - IDA 4323-IN (27.05.2008)</t>
  </si>
  <si>
    <t xml:space="preserve">ewy/ku ¼15-06-19½ ,oa lwn v)Zokf"kZd Hkqxrs; </t>
  </si>
  <si>
    <t>;ksx ¼2008&amp;09½</t>
  </si>
  <si>
    <t>2009&amp;10</t>
  </si>
  <si>
    <t>;ksx ¼2009&amp;10½</t>
  </si>
  <si>
    <t>o"kZ 2008&amp;09</t>
  </si>
  <si>
    <t>2010&amp;11</t>
  </si>
  <si>
    <t>;ksx ¼2010&amp;11½</t>
  </si>
  <si>
    <t>lgdkfjrk _.k&amp; lgdkjh lfefr;ksa dks lgk;rk</t>
  </si>
  <si>
    <t>2011&amp;12</t>
  </si>
  <si>
    <t>;ksx ¼2011&amp;12½</t>
  </si>
  <si>
    <t>laHkkfor izkfIr</t>
  </si>
  <si>
    <t>o"kZ 2009&amp;10</t>
  </si>
  <si>
    <t>2012&amp;13</t>
  </si>
  <si>
    <t>;ksx ¼2012&amp;13½</t>
  </si>
  <si>
    <t>2013&amp;14</t>
  </si>
  <si>
    <t>2014&amp;15</t>
  </si>
  <si>
    <t>o"kZ 2012&amp;13</t>
  </si>
  <si>
    <t>01.04.2015</t>
  </si>
  <si>
    <t>2015-16</t>
  </si>
  <si>
    <t>;ksx ¼2013&amp;14½</t>
  </si>
  <si>
    <t>2015&amp;16</t>
  </si>
  <si>
    <t>Externaly Aided Projects (EAP) Loan</t>
  </si>
  <si>
    <t>Repayment Schedule - State wise (Back to Back)</t>
  </si>
  <si>
    <t>Bihar-&gt;JPY-&gt;Japan-&gt;IDP-232A-Bihar National Highway Improvement Project(phase 2)</t>
  </si>
  <si>
    <t>AS ON : 22-Dec-2014</t>
  </si>
  <si>
    <t>Due Date</t>
  </si>
  <si>
    <t>Principle Due</t>
  </si>
  <si>
    <t>Interest Due</t>
  </si>
  <si>
    <t>CC Due</t>
  </si>
  <si>
    <t>OC Due</t>
  </si>
  <si>
    <t>Status</t>
  </si>
  <si>
    <t>20-02-2015</t>
  </si>
  <si>
    <t>UnPaid</t>
  </si>
  <si>
    <t>20-08-2015</t>
  </si>
  <si>
    <t>20-02-2016</t>
  </si>
  <si>
    <t>20-08-2016</t>
  </si>
  <si>
    <t>20-02-2017</t>
  </si>
  <si>
    <t>20-08-2017</t>
  </si>
  <si>
    <t>20-02-2018</t>
  </si>
  <si>
    <t>20-08-2018</t>
  </si>
  <si>
    <t>20-02-2019</t>
  </si>
  <si>
    <t>20-08-2019</t>
  </si>
  <si>
    <t>20-02-2020</t>
  </si>
  <si>
    <t>20-08-2020</t>
  </si>
  <si>
    <t>20-02-2021</t>
  </si>
  <si>
    <t>20-08-2021</t>
  </si>
  <si>
    <t>20-02-2022</t>
  </si>
  <si>
    <t>20-08-2022</t>
  </si>
  <si>
    <t>20-02-2023</t>
  </si>
  <si>
    <t>20-08-2023</t>
  </si>
  <si>
    <t>20-01-2024</t>
  </si>
  <si>
    <t>20-02-2024</t>
  </si>
  <si>
    <t>20-07-2024</t>
  </si>
  <si>
    <t>20-01-2025</t>
  </si>
  <si>
    <t>20-07-2025</t>
  </si>
  <si>
    <t>20-01-2026</t>
  </si>
  <si>
    <t>20-07-2026</t>
  </si>
  <si>
    <t>20-01-2027</t>
  </si>
  <si>
    <t>20-07-2027</t>
  </si>
  <si>
    <t>20-01-2028</t>
  </si>
  <si>
    <t>20-07-2028</t>
  </si>
  <si>
    <t>20-01-2029</t>
  </si>
  <si>
    <t>20-07-2029</t>
  </si>
  <si>
    <t>20-01-2030</t>
  </si>
  <si>
    <t>20-07-2030</t>
  </si>
  <si>
    <t>20-01-2031</t>
  </si>
  <si>
    <t>20-07-2031</t>
  </si>
  <si>
    <t>20-01-2032</t>
  </si>
  <si>
    <t>20-07-2032</t>
  </si>
  <si>
    <t>20-01-2033</t>
  </si>
  <si>
    <t>20-07-2033</t>
  </si>
  <si>
    <t>20-01-2034</t>
  </si>
  <si>
    <t>20-07-2034</t>
  </si>
  <si>
    <t>20-01-2035</t>
  </si>
  <si>
    <t>20-07-2035</t>
  </si>
  <si>
    <t>20-01-2036</t>
  </si>
  <si>
    <t>20-07-2036</t>
  </si>
  <si>
    <t>20-01-2037</t>
  </si>
  <si>
    <t>20-07-2037</t>
  </si>
  <si>
    <t>20-01-2038</t>
  </si>
  <si>
    <t>20-07-2038</t>
  </si>
  <si>
    <t>20-01-2039</t>
  </si>
  <si>
    <t>20-07-2039</t>
  </si>
  <si>
    <t>20-01-2040</t>
  </si>
  <si>
    <t>20-07-2040</t>
  </si>
  <si>
    <t>20-01-2041</t>
  </si>
  <si>
    <t>20-07-2041</t>
  </si>
  <si>
    <t>20-01-2042</t>
  </si>
  <si>
    <t>20-07-2042</t>
  </si>
  <si>
    <t>20-01-2043</t>
  </si>
  <si>
    <t>20-07-2043</t>
  </si>
  <si>
    <t>20-01-2044</t>
  </si>
  <si>
    <t>Total</t>
  </si>
  <si>
    <t>Bihar-&gt;JPY-&gt;Japan-&gt;IDP-232-Bihar National Highway Improvement Project(phase 2)</t>
  </si>
  <si>
    <t>AS ON : 19-Dec-2014</t>
  </si>
  <si>
    <t>Bihar-&gt;USD-&gt;Asian Development Bank-&gt;2443-IND-Bihar State Higways Project</t>
  </si>
  <si>
    <t>15-06-2009</t>
  </si>
  <si>
    <t>Paid</t>
  </si>
  <si>
    <t>15-12-2009</t>
  </si>
  <si>
    <t>15-06-2010</t>
  </si>
  <si>
    <t>15-12-2010</t>
  </si>
  <si>
    <t>15-06-2011</t>
  </si>
  <si>
    <t>15-12-2011</t>
  </si>
  <si>
    <t>15-06-2012</t>
  </si>
  <si>
    <t>15-12-2012</t>
  </si>
  <si>
    <t>15-06-2013</t>
  </si>
  <si>
    <t>15-12-2013</t>
  </si>
  <si>
    <t>15-06-2014</t>
  </si>
  <si>
    <t>15-12-2014</t>
  </si>
  <si>
    <t>15-06-2015</t>
  </si>
  <si>
    <t>15-12-2015</t>
  </si>
  <si>
    <t>15-06-2016</t>
  </si>
  <si>
    <t>15-12-2016</t>
  </si>
  <si>
    <t>15-06-2017</t>
  </si>
  <si>
    <t>15-12-2017</t>
  </si>
  <si>
    <t>15-06-2018</t>
  </si>
  <si>
    <t>15-12-2018</t>
  </si>
  <si>
    <t>15-06-2019</t>
  </si>
  <si>
    <t>15-12-2019</t>
  </si>
  <si>
    <t>15-06-2020</t>
  </si>
  <si>
    <t>15-12-2020</t>
  </si>
  <si>
    <t>15-06-2021</t>
  </si>
  <si>
    <t>15-12-2021</t>
  </si>
  <si>
    <t>15-06-2022</t>
  </si>
  <si>
    <t>15-12-2022</t>
  </si>
  <si>
    <t>15-06-2023</t>
  </si>
  <si>
    <t>15-12-2023</t>
  </si>
  <si>
    <t>15-06-2024</t>
  </si>
  <si>
    <t>15-12-2024</t>
  </si>
  <si>
    <t>15-06-2025</t>
  </si>
  <si>
    <t>15-12-2025</t>
  </si>
  <si>
    <t>15-06-2026</t>
  </si>
  <si>
    <t>15-12-2026</t>
  </si>
  <si>
    <t>15-06-2027</t>
  </si>
  <si>
    <t>15-12-2027</t>
  </si>
  <si>
    <t>15-06-2028</t>
  </si>
  <si>
    <t>15-12-2028</t>
  </si>
  <si>
    <t>15-06-2029</t>
  </si>
  <si>
    <t>15-12-2029</t>
  </si>
  <si>
    <t>15-06-2030</t>
  </si>
  <si>
    <t>15-12-2030</t>
  </si>
  <si>
    <t>15-06-2031</t>
  </si>
  <si>
    <t>15-12-2031</t>
  </si>
  <si>
    <t>15-06-2032</t>
  </si>
  <si>
    <t>15-12-2032</t>
  </si>
  <si>
    <t>15-06-2033</t>
  </si>
  <si>
    <t>Bihar-&gt;USD-&gt;Asian Development Bank-&gt;2663-IND-Bihar State Highway II Project</t>
  </si>
  <si>
    <t>15-07-2011</t>
  </si>
  <si>
    <t>15-01-2012</t>
  </si>
  <si>
    <t>15-07-2012</t>
  </si>
  <si>
    <t>15-01-2013</t>
  </si>
  <si>
    <t>15-07-2013</t>
  </si>
  <si>
    <t>15-01-2014</t>
  </si>
  <si>
    <t>15-07-2014</t>
  </si>
  <si>
    <t>15-01-2015</t>
  </si>
  <si>
    <t>15-07-2015</t>
  </si>
  <si>
    <t>15-01-2016</t>
  </si>
  <si>
    <t>15-07-2016</t>
  </si>
  <si>
    <t>15-01-2017</t>
  </si>
  <si>
    <t>15-07-2017</t>
  </si>
  <si>
    <t>15-01-2018</t>
  </si>
  <si>
    <t>15-07-2018</t>
  </si>
  <si>
    <t>15-01-2019</t>
  </si>
  <si>
    <t>15-07-2019</t>
  </si>
  <si>
    <t>15-01-2020</t>
  </si>
  <si>
    <t>15-07-2020</t>
  </si>
  <si>
    <t>15-01-2021</t>
  </si>
  <si>
    <t>15-07-2021</t>
  </si>
  <si>
    <t>15-01-2022</t>
  </si>
  <si>
    <t>15-07-2022</t>
  </si>
  <si>
    <t>15-01-2023</t>
  </si>
  <si>
    <t>15-07-2023</t>
  </si>
  <si>
    <t>15-01-2024</t>
  </si>
  <si>
    <t>15-07-2024</t>
  </si>
  <si>
    <t>15-01-2025</t>
  </si>
  <si>
    <t>15-07-2025</t>
  </si>
  <si>
    <t>15-01-2026</t>
  </si>
  <si>
    <t>15-07-2026</t>
  </si>
  <si>
    <t>15-01-2027</t>
  </si>
  <si>
    <t>15-07-2027</t>
  </si>
  <si>
    <t>15-01-2028</t>
  </si>
  <si>
    <t>15-07-2028</t>
  </si>
  <si>
    <t>15-01-2029</t>
  </si>
  <si>
    <t>15-07-2029</t>
  </si>
  <si>
    <t>15-01-2030</t>
  </si>
  <si>
    <t>15-07-2030</t>
  </si>
  <si>
    <t>15-01-2031</t>
  </si>
  <si>
    <t>15-07-2031</t>
  </si>
  <si>
    <t>15-01-2032</t>
  </si>
  <si>
    <t>15-07-2032</t>
  </si>
  <si>
    <t>15-01-2033</t>
  </si>
  <si>
    <t>15-07-2033</t>
  </si>
  <si>
    <t>15-01-2034</t>
  </si>
  <si>
    <t>15-07-2034</t>
  </si>
  <si>
    <t>15-01-2035</t>
  </si>
  <si>
    <t>15-07-2035</t>
  </si>
  <si>
    <t>Bihar-&gt;USD-&gt;Asian Development Bank-&gt;2669-IND-Agribusiness  Infrastructure Development Investment Program.Project-1</t>
  </si>
  <si>
    <t>Bihar-&gt;USD-&gt;Asian Development Bank-&gt;2681-IND-Bihar  Power System Improvement Project</t>
  </si>
  <si>
    <t>15-10-2012</t>
  </si>
  <si>
    <t>15-04-2013</t>
  </si>
  <si>
    <t>15-10-2013</t>
  </si>
  <si>
    <t>15-04-2014</t>
  </si>
  <si>
    <t>15-10-2014</t>
  </si>
  <si>
    <t>15-04-2015</t>
  </si>
  <si>
    <t>15-10-2015</t>
  </si>
  <si>
    <t>15-04-2016</t>
  </si>
  <si>
    <t>15-10-2016</t>
  </si>
  <si>
    <t>15-04-2017</t>
  </si>
  <si>
    <t>15-10-2017</t>
  </si>
  <si>
    <t>15-04-2018</t>
  </si>
  <si>
    <t>15-10-2018</t>
  </si>
  <si>
    <t>15-04-2019</t>
  </si>
  <si>
    <t>15-10-2019</t>
  </si>
  <si>
    <t>15-04-2020</t>
  </si>
  <si>
    <t>15-10-2020</t>
  </si>
  <si>
    <t>15-04-2021</t>
  </si>
  <si>
    <t>15-10-2021</t>
  </si>
  <si>
    <t>15-04-2022</t>
  </si>
  <si>
    <t>15-10-2022</t>
  </si>
  <si>
    <t>15-04-2023</t>
  </si>
  <si>
    <t>15-10-2023</t>
  </si>
  <si>
    <t>15-04-2024</t>
  </si>
  <si>
    <t>15-10-2024</t>
  </si>
  <si>
    <t>15-04-2025</t>
  </si>
  <si>
    <t>15-10-2025</t>
  </si>
  <si>
    <t>15-04-2026</t>
  </si>
  <si>
    <t>15-10-2026</t>
  </si>
  <si>
    <t>15-04-2027</t>
  </si>
  <si>
    <t>15-10-2027</t>
  </si>
  <si>
    <t>15-04-2028</t>
  </si>
  <si>
    <t>15-10-2028</t>
  </si>
  <si>
    <t>15-04-2029</t>
  </si>
  <si>
    <t>15-10-2029</t>
  </si>
  <si>
    <t>15-04-2030</t>
  </si>
  <si>
    <t>15-10-2030</t>
  </si>
  <si>
    <t>15-04-2031</t>
  </si>
  <si>
    <t>15-10-2031</t>
  </si>
  <si>
    <t>15-04-2032</t>
  </si>
  <si>
    <t>15-10-2032</t>
  </si>
  <si>
    <t>15-04-2033</t>
  </si>
  <si>
    <t>15-10-2033</t>
  </si>
  <si>
    <t>15-04-2034</t>
  </si>
  <si>
    <t>15-10-2034</t>
  </si>
  <si>
    <t>15-04-2035</t>
  </si>
  <si>
    <t>15-10-2035</t>
  </si>
  <si>
    <t>Bihar-&gt;USD-&gt;Asian Development Bank-&gt;2861-IND-Bihar Urban Development Investment Program-project 1</t>
  </si>
  <si>
    <t>15-09-2013</t>
  </si>
  <si>
    <t>15-03-2014</t>
  </si>
  <si>
    <t>15-09-2014</t>
  </si>
  <si>
    <t>15-03-2015</t>
  </si>
  <si>
    <t>15-09-2015</t>
  </si>
  <si>
    <t>15-03-2016</t>
  </si>
  <si>
    <t>15-09-2016</t>
  </si>
  <si>
    <t>15-03-2017</t>
  </si>
  <si>
    <t>15-09-2017</t>
  </si>
  <si>
    <t>15-03-2018</t>
  </si>
  <si>
    <t>15-09-2018</t>
  </si>
  <si>
    <t>15-03-2019</t>
  </si>
  <si>
    <t>15-09-2019</t>
  </si>
  <si>
    <t>15-03-2020</t>
  </si>
  <si>
    <t>15-09-2020</t>
  </si>
  <si>
    <t>15-03-2021</t>
  </si>
  <si>
    <t>15-09-2021</t>
  </si>
  <si>
    <t>15-03-2022</t>
  </si>
  <si>
    <t>15-09-2022</t>
  </si>
  <si>
    <t>15-03-2023</t>
  </si>
  <si>
    <t>15-09-2023</t>
  </si>
  <si>
    <t>15-03-2024</t>
  </si>
  <si>
    <t>15-09-2024</t>
  </si>
  <si>
    <t>15-03-2025</t>
  </si>
  <si>
    <t>15-09-2025</t>
  </si>
  <si>
    <t>15-03-2026</t>
  </si>
  <si>
    <t>15-09-2026</t>
  </si>
  <si>
    <t>15-03-2027</t>
  </si>
  <si>
    <t>15-09-2027</t>
  </si>
  <si>
    <t>15-03-2028</t>
  </si>
  <si>
    <t>15-09-2028</t>
  </si>
  <si>
    <t>15-03-2029</t>
  </si>
  <si>
    <t>15-09-2029</t>
  </si>
  <si>
    <t>15-03-2030</t>
  </si>
  <si>
    <t>15-09-2030</t>
  </si>
  <si>
    <t>15-03-2031</t>
  </si>
  <si>
    <t>15-09-2031</t>
  </si>
  <si>
    <t>15-03-2032</t>
  </si>
  <si>
    <t>15-09-2032</t>
  </si>
  <si>
    <t>15-03-2033</t>
  </si>
  <si>
    <t>15-09-2033</t>
  </si>
  <si>
    <t>15-03-2034</t>
  </si>
  <si>
    <t>15-09-2034</t>
  </si>
  <si>
    <t>15-03-2035</t>
  </si>
  <si>
    <t>15-09-2035</t>
  </si>
  <si>
    <t>15-03-2036</t>
  </si>
  <si>
    <t>15-09-2036</t>
  </si>
  <si>
    <t>15-03-2037</t>
  </si>
  <si>
    <t>Bihar-&gt;USD-&gt;Asian Development Bank-&gt;2894-IND-Bihar State Highway II Project (Additional Financing)</t>
  </si>
  <si>
    <t>15-01-2036</t>
  </si>
  <si>
    <t>15-07-2036</t>
  </si>
  <si>
    <t>15-01-2037</t>
  </si>
  <si>
    <t>15-07-2037</t>
  </si>
  <si>
    <t>Bihar-&gt;USD-&gt;I B R D-&gt;4879-IN-Bihar Development Policy Operation</t>
  </si>
  <si>
    <t>27-02-2008</t>
  </si>
  <si>
    <t>15-09-2008</t>
  </si>
  <si>
    <t>15-03-2009</t>
  </si>
  <si>
    <t>15-09-2009</t>
  </si>
  <si>
    <t>15-03-2010</t>
  </si>
  <si>
    <t>15-09-2010</t>
  </si>
  <si>
    <t>15-03-2011</t>
  </si>
  <si>
    <t>15-09-2011</t>
  </si>
  <si>
    <t>15-03-2012</t>
  </si>
  <si>
    <t>15-09-2012</t>
  </si>
  <si>
    <t>15-03-2013</t>
  </si>
  <si>
    <t>Bihar-&gt;XDR-&gt;I D A-&gt;4323-IN-Bihar Rural Livelihoods Project (BRLP)</t>
  </si>
  <si>
    <t>15-11-2007</t>
  </si>
  <si>
    <t>15-05-2008</t>
  </si>
  <si>
    <t>15-11-2008</t>
  </si>
  <si>
    <t>15-05-2009</t>
  </si>
  <si>
    <t>15-11-2009</t>
  </si>
  <si>
    <t>15-05-2010</t>
  </si>
  <si>
    <t>15-11-2010</t>
  </si>
  <si>
    <t>15-05-2011</t>
  </si>
  <si>
    <t>15-11-2011</t>
  </si>
  <si>
    <t>15-05-2012</t>
  </si>
  <si>
    <t>15-11-2012</t>
  </si>
  <si>
    <t>15-05-2013</t>
  </si>
  <si>
    <t>15-11-2013</t>
  </si>
  <si>
    <t>15-05-2014</t>
  </si>
  <si>
    <t>15-11-2014</t>
  </si>
  <si>
    <t>15-05-2015</t>
  </si>
  <si>
    <t>15-11-2015</t>
  </si>
  <si>
    <t>15-05-2016</t>
  </si>
  <si>
    <t>15-11-2016</t>
  </si>
  <si>
    <t>15-05-2017</t>
  </si>
  <si>
    <t>15-11-2017</t>
  </si>
  <si>
    <t>15-05-2018</t>
  </si>
  <si>
    <t>15-11-2018</t>
  </si>
  <si>
    <t>15-05-2019</t>
  </si>
  <si>
    <t>15-11-2019</t>
  </si>
  <si>
    <t>15-05-2020</t>
  </si>
  <si>
    <t>15-11-2020</t>
  </si>
  <si>
    <t>15-05-2021</t>
  </si>
  <si>
    <t>15-11-2021</t>
  </si>
  <si>
    <t>15-05-2022</t>
  </si>
  <si>
    <t>15-11-2022</t>
  </si>
  <si>
    <t>15-05-2023</t>
  </si>
  <si>
    <t>15-11-2023</t>
  </si>
  <si>
    <t>15-05-2024</t>
  </si>
  <si>
    <t>15-11-2024</t>
  </si>
  <si>
    <t>15-05-2025</t>
  </si>
  <si>
    <t>15-11-2025</t>
  </si>
  <si>
    <t>15-05-2026</t>
  </si>
  <si>
    <t>15-11-2026</t>
  </si>
  <si>
    <t>15-05-2027</t>
  </si>
  <si>
    <t>15-11-2027</t>
  </si>
  <si>
    <t>15-05-2028</t>
  </si>
  <si>
    <t>15-11-2028</t>
  </si>
  <si>
    <t>15-05-2029</t>
  </si>
  <si>
    <t>Bihar-&gt;XDR-&gt;I D A-&gt;4380-IN-Bihar Development Policy Operation - 1</t>
  </si>
  <si>
    <t>15-06-2008</t>
  </si>
  <si>
    <t>15-12-2008</t>
  </si>
  <si>
    <t>Bihar-&gt;XDR-&gt;I D A-&gt;4802-IN-Bihar - Kosi Flood Recovery Project</t>
  </si>
  <si>
    <t>Bihar-&gt;XDR-&gt;I D A-&gt;5123-IN-Additional Financing for Bihar Rural Livelihoods Project</t>
  </si>
  <si>
    <t>15-11-2029</t>
  </si>
  <si>
    <t>15-05-2030</t>
  </si>
  <si>
    <t>Bihar-&gt;XDR-&gt;I D A-&gt;5160-IN-Bihar Panchayat Strengthening Project</t>
  </si>
  <si>
    <t>Bihar-&gt;XDR-&gt;I D A-&gt;5349-IN-Bihar Integrated Social Protection Strengthening Project</t>
  </si>
  <si>
    <t>2016-17</t>
  </si>
  <si>
    <t>01.04.2016</t>
  </si>
  <si>
    <t>;ksx ¼2014&amp;15½</t>
  </si>
  <si>
    <t>2016&amp;17</t>
  </si>
  <si>
    <r>
      <t xml:space="preserve">01-04-15 </t>
    </r>
    <r>
      <rPr>
        <b/>
        <sz val="12"/>
        <rFont val="Richa"/>
        <family val="0"/>
      </rPr>
      <t>¼egkys[kkdkj ds vk¡dM+sa ds vuqlkj½</t>
    </r>
  </si>
  <si>
    <r>
      <t xml:space="preserve">01.04.2016 
</t>
    </r>
    <r>
      <rPr>
        <b/>
        <sz val="10"/>
        <rFont val="Richa"/>
        <family val="0"/>
      </rPr>
      <t>dks o"kZ 2015&amp;16 eas izkfIr ,oa O;; ds lek;kstu ds mijkar</t>
    </r>
  </si>
  <si>
    <t>Hkkjr ljdkj ls izkIr _.k dh fooj.kh lkjka'k</t>
  </si>
  <si>
    <t>;ksx&amp;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</si>
</sst>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yyyy"/>
    <numFmt numFmtId="179" formatCode="0.00;[Red]0.00"/>
    <numFmt numFmtId="180" formatCode="0;[Red]0"/>
    <numFmt numFmtId="181" formatCode="0.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Richa"/>
      <family val="0"/>
    </font>
    <font>
      <b/>
      <sz val="14"/>
      <name val="Richa"/>
      <family val="0"/>
    </font>
    <font>
      <b/>
      <sz val="10"/>
      <name val="Times"/>
      <family val="1"/>
    </font>
    <font>
      <sz val="14"/>
      <name val="Richa"/>
      <family val="0"/>
    </font>
    <font>
      <sz val="12"/>
      <name val="Richa"/>
      <family val="0"/>
    </font>
    <font>
      <sz val="16"/>
      <name val="Richa"/>
      <family val="0"/>
    </font>
    <font>
      <b/>
      <sz val="16"/>
      <name val="Richa"/>
      <family val="0"/>
    </font>
    <font>
      <b/>
      <sz val="20"/>
      <name val="Richa"/>
      <family val="0"/>
    </font>
    <font>
      <b/>
      <sz val="12"/>
      <name val="Arial"/>
      <family val="2"/>
    </font>
    <font>
      <b/>
      <sz val="12"/>
      <name val="Richa"/>
      <family val="0"/>
    </font>
    <font>
      <b/>
      <sz val="10"/>
      <name val="Rich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4" fillId="0" borderId="10" xfId="0" applyNumberFormat="1" applyFont="1" applyBorder="1" applyAlignment="1">
      <alignment horizontal="right" vertical="center"/>
    </xf>
    <xf numFmtId="16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6" fontId="0" fillId="0" borderId="1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16" fontId="6" fillId="0" borderId="0" xfId="0" applyNumberFormat="1" applyFont="1" applyAlignment="1">
      <alignment vertical="center"/>
    </xf>
    <xf numFmtId="1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7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" fontId="1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0" borderId="0" xfId="57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left" vertical="center"/>
      <protection/>
    </xf>
    <xf numFmtId="1" fontId="1" fillId="0" borderId="10" xfId="57" applyNumberFormat="1" applyFont="1" applyBorder="1" applyAlignment="1">
      <alignment horizontal="center" vertical="center"/>
      <protection/>
    </xf>
    <xf numFmtId="2" fontId="0" fillId="0" borderId="10" xfId="57" applyNumberFormat="1" applyFont="1" applyBorder="1" applyAlignment="1">
      <alignment vertical="center"/>
      <protection/>
    </xf>
    <xf numFmtId="0" fontId="13" fillId="0" borderId="10" xfId="57" applyFont="1" applyBorder="1" applyAlignment="1">
      <alignment horizontal="center" vertical="center"/>
      <protection/>
    </xf>
    <xf numFmtId="180" fontId="1" fillId="0" borderId="10" xfId="57" applyNumberFormat="1" applyFont="1" applyBorder="1" applyAlignment="1">
      <alignment vertical="center"/>
      <protection/>
    </xf>
    <xf numFmtId="180" fontId="1" fillId="0" borderId="10" xfId="57" applyNumberFormat="1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180" fontId="0" fillId="0" borderId="10" xfId="57" applyNumberFormat="1" applyFont="1" applyBorder="1" applyAlignment="1">
      <alignment vertical="center"/>
      <protection/>
    </xf>
    <xf numFmtId="180" fontId="15" fillId="0" borderId="10" xfId="57" applyNumberFormat="1" applyFont="1" applyBorder="1" applyAlignment="1">
      <alignment horizontal="center" vertical="center" wrapText="1"/>
      <protection/>
    </xf>
    <xf numFmtId="180" fontId="0" fillId="0" borderId="10" xfId="57" applyNumberFormat="1" applyFont="1" applyBorder="1" applyAlignment="1">
      <alignment horizontal="center" vertical="center"/>
      <protection/>
    </xf>
    <xf numFmtId="0" fontId="15" fillId="0" borderId="10" xfId="57" applyFont="1" applyBorder="1" applyAlignment="1">
      <alignment horizontal="center" vertical="center" wrapText="1"/>
      <protection/>
    </xf>
    <xf numFmtId="2" fontId="0" fillId="0" borderId="10" xfId="57" applyNumberFormat="1" applyFont="1" applyBorder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2" fontId="6" fillId="0" borderId="0" xfId="57" applyNumberFormat="1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180" fontId="0" fillId="0" borderId="0" xfId="57" applyNumberFormat="1" applyFont="1" applyAlignment="1">
      <alignment vertical="center"/>
      <protection/>
    </xf>
    <xf numFmtId="0" fontId="0" fillId="0" borderId="0" xfId="57" applyAlignment="1">
      <alignment vertical="center"/>
      <protection/>
    </xf>
    <xf numFmtId="1" fontId="0" fillId="0" borderId="0" xfId="0" applyNumberFormat="1" applyAlignment="1">
      <alignment vertical="center"/>
    </xf>
    <xf numFmtId="0" fontId="5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1" fontId="58" fillId="0" borderId="0" xfId="0" applyNumberFormat="1" applyFont="1" applyAlignment="1">
      <alignment horizontal="right" vertical="center"/>
    </xf>
    <xf numFmtId="1" fontId="59" fillId="0" borderId="0" xfId="0" applyNumberFormat="1" applyFont="1" applyAlignment="1">
      <alignment horizontal="right" vertical="center"/>
    </xf>
    <xf numFmtId="181" fontId="59" fillId="0" borderId="0" xfId="0" applyNumberFormat="1" applyFont="1" applyAlignment="1">
      <alignment horizontal="right" vertical="center"/>
    </xf>
    <xf numFmtId="1" fontId="13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1" fillId="0" borderId="10" xfId="57" applyFont="1" applyBorder="1" applyAlignment="1">
      <alignment vertical="center"/>
      <protection/>
    </xf>
    <xf numFmtId="0" fontId="0" fillId="0" borderId="10" xfId="57" applyFont="1" applyBorder="1" applyAlignment="1">
      <alignment vertical="center"/>
      <protection/>
    </xf>
    <xf numFmtId="1" fontId="0" fillId="0" borderId="10" xfId="57" applyNumberFormat="1" applyFont="1" applyBorder="1" applyAlignment="1">
      <alignment vertical="center"/>
      <protection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0" borderId="10" xfId="57" applyFont="1" applyBorder="1" applyAlignment="1">
      <alignment horizontal="center" vertical="center" wrapText="1"/>
      <protection/>
    </xf>
    <xf numFmtId="0" fontId="12" fillId="33" borderId="10" xfId="57" applyFont="1" applyFill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818"/>
  <sheetViews>
    <sheetView zoomScale="115" zoomScaleNormal="115" zoomScaleSheetLayoutView="100" zoomScalePageLayoutView="0" workbookViewId="0" topLeftCell="B1">
      <pane xSplit="1" ySplit="5" topLeftCell="C6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2" sqref="A2:B3"/>
    </sheetView>
  </sheetViews>
  <sheetFormatPr defaultColWidth="9.140625" defaultRowHeight="12.75"/>
  <cols>
    <col min="1" max="1" width="6.7109375" style="1" customWidth="1"/>
    <col min="2" max="2" width="62.140625" style="15" bestFit="1" customWidth="1"/>
    <col min="3" max="3" width="16.28125" style="135" customWidth="1"/>
    <col min="4" max="4" width="13.7109375" style="1" bestFit="1" customWidth="1"/>
    <col min="5" max="8" width="11.57421875" style="1" bestFit="1" customWidth="1"/>
    <col min="9" max="16384" width="9.140625" style="1" customWidth="1"/>
  </cols>
  <sheetData>
    <row r="1" spans="1:8" ht="26.25" customHeight="1">
      <c r="A1" s="166" t="s">
        <v>625</v>
      </c>
      <c r="B1" s="166"/>
      <c r="C1" s="166"/>
      <c r="D1" s="166"/>
      <c r="E1" s="166"/>
      <c r="F1" s="166"/>
      <c r="G1" s="166"/>
      <c r="H1" s="166"/>
    </row>
    <row r="2" spans="1:8" s="2" customFormat="1" ht="21" customHeight="1">
      <c r="A2" s="164" t="s">
        <v>158</v>
      </c>
      <c r="B2" s="164"/>
      <c r="C2" s="167" t="s">
        <v>57</v>
      </c>
      <c r="D2" s="167"/>
      <c r="E2" s="167" t="s">
        <v>58</v>
      </c>
      <c r="F2" s="167"/>
      <c r="G2" s="167" t="s">
        <v>59</v>
      </c>
      <c r="H2" s="167"/>
    </row>
    <row r="3" spans="1:8" s="2" customFormat="1" ht="54">
      <c r="A3" s="164"/>
      <c r="B3" s="164"/>
      <c r="C3" s="88" t="s">
        <v>623</v>
      </c>
      <c r="D3" s="156" t="s">
        <v>624</v>
      </c>
      <c r="E3" s="156" t="s">
        <v>272</v>
      </c>
      <c r="F3" s="156" t="s">
        <v>619</v>
      </c>
      <c r="G3" s="156" t="s">
        <v>272</v>
      </c>
      <c r="H3" s="156" t="s">
        <v>619</v>
      </c>
    </row>
    <row r="4" spans="1:8" s="2" customFormat="1" ht="14.25" customHeight="1">
      <c r="A4" s="165">
        <v>1</v>
      </c>
      <c r="B4" s="165"/>
      <c r="C4" s="69">
        <f>A4+1</f>
        <v>2</v>
      </c>
      <c r="D4" s="69">
        <f>C4+1</f>
        <v>3</v>
      </c>
      <c r="E4" s="69">
        <f>D4+1</f>
        <v>4</v>
      </c>
      <c r="F4" s="69">
        <f>E4+1</f>
        <v>5</v>
      </c>
      <c r="G4" s="69">
        <f>F4+1</f>
        <v>6</v>
      </c>
      <c r="H4" s="69">
        <f>G4+1</f>
        <v>7</v>
      </c>
    </row>
    <row r="5" spans="1:8" s="2" customFormat="1" ht="12.75" hidden="1">
      <c r="A5" s="69"/>
      <c r="B5" s="91" t="s">
        <v>1</v>
      </c>
      <c r="C5" s="73"/>
      <c r="D5" s="73"/>
      <c r="E5" s="73"/>
      <c r="F5" s="73"/>
      <c r="G5" s="73"/>
      <c r="H5" s="73"/>
    </row>
    <row r="6" spans="1:8" s="10" customFormat="1" ht="18">
      <c r="A6" s="69">
        <v>6004</v>
      </c>
      <c r="B6" s="92" t="s">
        <v>159</v>
      </c>
      <c r="C6" s="73"/>
      <c r="D6" s="73"/>
      <c r="E6" s="73"/>
      <c r="F6" s="73"/>
      <c r="G6" s="73"/>
      <c r="H6" s="73"/>
    </row>
    <row r="7" spans="1:8" s="10" customFormat="1" ht="19.5" customHeight="1">
      <c r="A7" s="93" t="s">
        <v>140</v>
      </c>
      <c r="B7" s="92" t="s">
        <v>160</v>
      </c>
      <c r="C7" s="73"/>
      <c r="D7" s="73"/>
      <c r="E7" s="73"/>
      <c r="F7" s="73"/>
      <c r="G7" s="73"/>
      <c r="H7" s="73"/>
    </row>
    <row r="8" spans="1:8" s="10" customFormat="1" ht="27" customHeight="1">
      <c r="A8" s="94" t="s">
        <v>149</v>
      </c>
      <c r="B8" s="95" t="s">
        <v>161</v>
      </c>
      <c r="C8" s="100"/>
      <c r="D8" s="73"/>
      <c r="E8" s="73"/>
      <c r="F8" s="73"/>
      <c r="G8" s="73"/>
      <c r="H8" s="73"/>
    </row>
    <row r="9" spans="1:8" s="10" customFormat="1" ht="27" customHeight="1">
      <c r="A9" s="94" t="s">
        <v>184</v>
      </c>
      <c r="B9" s="95" t="s">
        <v>185</v>
      </c>
      <c r="C9" s="100"/>
      <c r="D9" s="73"/>
      <c r="E9" s="73"/>
      <c r="F9" s="73"/>
      <c r="G9" s="73"/>
      <c r="H9" s="73"/>
    </row>
    <row r="10" spans="1:8" s="10" customFormat="1" ht="27" customHeight="1">
      <c r="A10" s="95"/>
      <c r="B10" s="95" t="s">
        <v>186</v>
      </c>
      <c r="C10" s="100"/>
      <c r="D10" s="73"/>
      <c r="E10" s="73"/>
      <c r="F10" s="73"/>
      <c r="G10" s="73"/>
      <c r="H10" s="73"/>
    </row>
    <row r="11" spans="1:9" s="10" customFormat="1" ht="21">
      <c r="A11" s="94" t="s">
        <v>141</v>
      </c>
      <c r="B11" s="95" t="s">
        <v>189</v>
      </c>
      <c r="C11" s="100"/>
      <c r="D11" s="57"/>
      <c r="E11" s="57"/>
      <c r="F11" s="57"/>
      <c r="G11" s="57"/>
      <c r="H11" s="57"/>
      <c r="I11" s="58"/>
    </row>
    <row r="12" spans="1:9" s="106" customFormat="1" ht="21">
      <c r="A12" s="94" t="s">
        <v>187</v>
      </c>
      <c r="B12" s="95" t="s">
        <v>188</v>
      </c>
      <c r="C12" s="100">
        <v>3993000</v>
      </c>
      <c r="D12" s="57">
        <f>'Personnel(NP)'!K22</f>
        <v>3279056</v>
      </c>
      <c r="E12" s="57">
        <f>'Personnel(NP)'!L22</f>
        <v>713472.7</v>
      </c>
      <c r="F12" s="57">
        <f>'Personnel(NP)'!M22</f>
        <v>601400</v>
      </c>
      <c r="G12" s="57">
        <f>'Personnel(NP)'!N22</f>
        <v>395383.52</v>
      </c>
      <c r="H12" s="57">
        <f>'Personnel(NP)'!O22</f>
        <v>295000</v>
      </c>
      <c r="I12" s="58"/>
    </row>
    <row r="13" spans="1:9" s="103" customFormat="1" ht="22.5">
      <c r="A13" s="101"/>
      <c r="B13" s="104" t="s">
        <v>190</v>
      </c>
      <c r="C13" s="105">
        <f>C11+C12</f>
        <v>3993000</v>
      </c>
      <c r="D13" s="105">
        <f>D12</f>
        <v>3279056</v>
      </c>
      <c r="E13" s="105">
        <f>E12</f>
        <v>713472.7</v>
      </c>
      <c r="F13" s="105">
        <f>F12</f>
        <v>601400</v>
      </c>
      <c r="G13" s="105">
        <f>G12</f>
        <v>395383.52</v>
      </c>
      <c r="H13" s="105">
        <f>H12</f>
        <v>295000</v>
      </c>
      <c r="I13" s="102"/>
    </row>
    <row r="14" spans="1:9" s="10" customFormat="1" ht="21">
      <c r="A14" s="94" t="s">
        <v>152</v>
      </c>
      <c r="B14" s="95" t="s">
        <v>171</v>
      </c>
      <c r="C14" s="100"/>
      <c r="D14" s="57"/>
      <c r="E14" s="57"/>
      <c r="F14" s="57"/>
      <c r="G14" s="57"/>
      <c r="H14" s="57"/>
      <c r="I14" s="58"/>
    </row>
    <row r="15" spans="1:9" s="10" customFormat="1" ht="21">
      <c r="A15" s="94" t="s">
        <v>191</v>
      </c>
      <c r="B15" s="95" t="s">
        <v>192</v>
      </c>
      <c r="C15" s="100">
        <v>547021000</v>
      </c>
      <c r="D15" s="57">
        <f>'Home_Sum PoliceMod.(NP)'!J85</f>
        <v>517738029.4669757</v>
      </c>
      <c r="E15" s="57">
        <f>'Home_Sum PoliceMod.(NP)'!K85</f>
        <v>28913134.15851344</v>
      </c>
      <c r="F15" s="57">
        <f>'Home_Sum PoliceMod.(NP)'!L85</f>
        <v>28633000</v>
      </c>
      <c r="G15" s="57">
        <f>'Home_Sum PoliceMod.(NP)'!M85</f>
        <v>38651745.845</v>
      </c>
      <c r="H15" s="57">
        <f>'Home_Sum PoliceMod.(NP)'!N85</f>
        <v>34682000.440226585</v>
      </c>
      <c r="I15" s="58"/>
    </row>
    <row r="16" spans="1:9" s="10" customFormat="1" ht="21">
      <c r="A16" s="94" t="s">
        <v>193</v>
      </c>
      <c r="B16" s="95" t="s">
        <v>194</v>
      </c>
      <c r="C16" s="100">
        <v>5793000</v>
      </c>
      <c r="D16" s="57">
        <v>5793000</v>
      </c>
      <c r="E16" s="57"/>
      <c r="F16" s="57"/>
      <c r="G16" s="57"/>
      <c r="H16" s="57"/>
      <c r="I16" s="58"/>
    </row>
    <row r="17" spans="1:9" s="10" customFormat="1" ht="21">
      <c r="A17" s="94" t="s">
        <v>195</v>
      </c>
      <c r="B17" s="95" t="s">
        <v>162</v>
      </c>
      <c r="C17" s="100">
        <v>0</v>
      </c>
      <c r="D17" s="57"/>
      <c r="E17" s="57"/>
      <c r="F17" s="57"/>
      <c r="G17" s="57"/>
      <c r="H17" s="57"/>
      <c r="I17" s="58"/>
    </row>
    <row r="18" spans="1:9" s="103" customFormat="1" ht="22.5">
      <c r="A18" s="101"/>
      <c r="B18" s="104" t="s">
        <v>196</v>
      </c>
      <c r="C18" s="105">
        <f aca="true" t="shared" si="0" ref="C18:H18">SUM(C15:C17)</f>
        <v>552814000</v>
      </c>
      <c r="D18" s="105">
        <f t="shared" si="0"/>
        <v>523531029.4669757</v>
      </c>
      <c r="E18" s="105">
        <f>SUM(E15:E17)</f>
        <v>28913134.15851344</v>
      </c>
      <c r="F18" s="105">
        <f>SUM(F15:F17)</f>
        <v>28633000</v>
      </c>
      <c r="G18" s="105">
        <f t="shared" si="0"/>
        <v>38651745.845</v>
      </c>
      <c r="H18" s="105">
        <f t="shared" si="0"/>
        <v>34682000.440226585</v>
      </c>
      <c r="I18" s="102"/>
    </row>
    <row r="19" spans="1:9" s="10" customFormat="1" ht="22.5">
      <c r="A19" s="94"/>
      <c r="B19" s="96" t="s">
        <v>197</v>
      </c>
      <c r="C19" s="99">
        <f aca="true" t="shared" si="1" ref="C19:H19">C13+C18</f>
        <v>556807000</v>
      </c>
      <c r="D19" s="99">
        <f t="shared" si="1"/>
        <v>526810085.4669757</v>
      </c>
      <c r="E19" s="99">
        <f t="shared" si="1"/>
        <v>29626606.85851344</v>
      </c>
      <c r="F19" s="99">
        <f t="shared" si="1"/>
        <v>29234400</v>
      </c>
      <c r="G19" s="99">
        <f t="shared" si="1"/>
        <v>39047129.365</v>
      </c>
      <c r="H19" s="99">
        <f t="shared" si="1"/>
        <v>34977000.440226585</v>
      </c>
      <c r="I19" s="58"/>
    </row>
    <row r="20" spans="1:8" s="10" customFormat="1" ht="22.5">
      <c r="A20" s="94" t="s">
        <v>142</v>
      </c>
      <c r="B20" s="96" t="s">
        <v>232</v>
      </c>
      <c r="C20" s="100"/>
      <c r="D20" s="57"/>
      <c r="E20" s="57"/>
      <c r="F20" s="57"/>
      <c r="G20" s="57"/>
      <c r="H20" s="57"/>
    </row>
    <row r="21" spans="1:8" s="10" customFormat="1" ht="19.5" customHeight="1">
      <c r="A21" s="94" t="s">
        <v>143</v>
      </c>
      <c r="B21" s="95" t="s">
        <v>198</v>
      </c>
      <c r="C21" s="100"/>
      <c r="D21" s="73"/>
      <c r="E21" s="73"/>
      <c r="F21" s="73"/>
      <c r="G21" s="73"/>
      <c r="H21" s="73"/>
    </row>
    <row r="22" spans="1:8" s="10" customFormat="1" ht="42.75">
      <c r="A22" s="94" t="s">
        <v>187</v>
      </c>
      <c r="B22" s="97" t="s">
        <v>199</v>
      </c>
      <c r="C22" s="100">
        <f>49626570000+1912940000</f>
        <v>51539510000</v>
      </c>
      <c r="D22" s="57">
        <f>'Finance(Exp)-Summary (2)'!I39</f>
        <v>76151967600</v>
      </c>
      <c r="E22" s="57">
        <f>'Finance(Exp)-Summary (2)'!J39</f>
        <v>3307682000</v>
      </c>
      <c r="F22" s="57">
        <f>'Finance(Exp)-Summary (2)'!K39</f>
        <v>4170793000</v>
      </c>
      <c r="G22" s="57">
        <f>'Finance(Exp)-Summary (2)'!L39</f>
        <v>1245220000</v>
      </c>
      <c r="H22" s="57">
        <f>'Finance(Exp)-Summary (2)'!M39</f>
        <v>1346698000</v>
      </c>
    </row>
    <row r="23" spans="1:8" s="10" customFormat="1" ht="21">
      <c r="A23" s="94" t="s">
        <v>184</v>
      </c>
      <c r="B23" s="95" t="s">
        <v>200</v>
      </c>
      <c r="C23" s="100">
        <v>34644103000</v>
      </c>
      <c r="D23" s="100">
        <f>'Econ. Affair &amp; Exp. Cons.'!I7</f>
        <v>30794758000</v>
      </c>
      <c r="E23" s="100">
        <f>'Econ. Affair &amp; Exp. Cons.'!J7</f>
        <v>3849345000</v>
      </c>
      <c r="F23" s="100">
        <f>'Econ. Affair &amp; Exp. Cons.'!K7</f>
        <v>3849345000</v>
      </c>
      <c r="G23" s="100">
        <f>'Econ. Affair &amp; Exp. Cons.'!L7</f>
        <v>2595703270</v>
      </c>
      <c r="H23" s="100">
        <f>'Econ. Affair &amp; Exp. Cons.'!M7</f>
        <v>2307002401</v>
      </c>
    </row>
    <row r="24" spans="1:8" s="103" customFormat="1" ht="24.75" customHeight="1">
      <c r="A24" s="101"/>
      <c r="B24" s="104" t="s">
        <v>201</v>
      </c>
      <c r="C24" s="105">
        <f aca="true" t="shared" si="2" ref="C24:H24">C22+C23</f>
        <v>86183613000</v>
      </c>
      <c r="D24" s="105">
        <f t="shared" si="2"/>
        <v>106946725600</v>
      </c>
      <c r="E24" s="105">
        <f>E22+E23</f>
        <v>7157027000</v>
      </c>
      <c r="F24" s="105">
        <f>F22+F23</f>
        <v>8020138000</v>
      </c>
      <c r="G24" s="105">
        <f t="shared" si="2"/>
        <v>3840923270</v>
      </c>
      <c r="H24" s="105">
        <f t="shared" si="2"/>
        <v>3653700401</v>
      </c>
    </row>
    <row r="25" spans="1:8" s="10" customFormat="1" ht="24" customHeight="1">
      <c r="A25" s="94"/>
      <c r="B25" s="96" t="s">
        <v>202</v>
      </c>
      <c r="C25" s="99">
        <f aca="true" t="shared" si="3" ref="C25:H25">C24</f>
        <v>86183613000</v>
      </c>
      <c r="D25" s="99">
        <f t="shared" si="3"/>
        <v>106946725600</v>
      </c>
      <c r="E25" s="99">
        <f>E24</f>
        <v>7157027000</v>
      </c>
      <c r="F25" s="99">
        <f>F24</f>
        <v>8020138000</v>
      </c>
      <c r="G25" s="99">
        <f t="shared" si="3"/>
        <v>3840923270</v>
      </c>
      <c r="H25" s="99">
        <f t="shared" si="3"/>
        <v>3653700401</v>
      </c>
    </row>
    <row r="26" spans="1:8" s="15" customFormat="1" ht="30" customHeight="1">
      <c r="A26" s="93" t="s">
        <v>145</v>
      </c>
      <c r="B26" s="96" t="s">
        <v>231</v>
      </c>
      <c r="C26" s="100"/>
      <c r="D26" s="73"/>
      <c r="E26" s="73"/>
      <c r="F26" s="73"/>
      <c r="G26" s="73"/>
      <c r="H26" s="73"/>
    </row>
    <row r="27" spans="1:8" s="15" customFormat="1" ht="30" customHeight="1">
      <c r="A27" s="93" t="s">
        <v>152</v>
      </c>
      <c r="B27" s="96" t="s">
        <v>203</v>
      </c>
      <c r="C27" s="100"/>
      <c r="D27" s="73"/>
      <c r="E27" s="73"/>
      <c r="F27" s="73"/>
      <c r="G27" s="73"/>
      <c r="H27" s="73"/>
    </row>
    <row r="28" spans="1:8" s="15" customFormat="1" ht="30" customHeight="1">
      <c r="A28" s="94" t="s">
        <v>191</v>
      </c>
      <c r="B28" s="95" t="s">
        <v>204</v>
      </c>
      <c r="C28" s="100">
        <v>883000</v>
      </c>
      <c r="D28" s="57">
        <f>C28</f>
        <v>883000</v>
      </c>
      <c r="E28" s="73"/>
      <c r="F28" s="73"/>
      <c r="G28" s="73"/>
      <c r="H28" s="73"/>
    </row>
    <row r="29" spans="1:8" s="15" customFormat="1" ht="30" customHeight="1">
      <c r="A29" s="94" t="s">
        <v>205</v>
      </c>
      <c r="B29" s="95" t="s">
        <v>261</v>
      </c>
      <c r="C29" s="100">
        <v>108000</v>
      </c>
      <c r="D29" s="57">
        <f>C29</f>
        <v>108000</v>
      </c>
      <c r="E29" s="57"/>
      <c r="F29" s="57"/>
      <c r="G29" s="57"/>
      <c r="H29" s="57"/>
    </row>
    <row r="30" spans="1:8" s="15" customFormat="1" ht="30" customHeight="1">
      <c r="A30" s="94" t="s">
        <v>206</v>
      </c>
      <c r="B30" s="95" t="s">
        <v>207</v>
      </c>
      <c r="C30" s="100">
        <v>2437000</v>
      </c>
      <c r="D30" s="57">
        <f>C30</f>
        <v>2437000</v>
      </c>
      <c r="E30" s="57"/>
      <c r="F30" s="57"/>
      <c r="G30" s="57"/>
      <c r="H30" s="57"/>
    </row>
    <row r="31" spans="1:8" s="15" customFormat="1" ht="33.75" customHeight="1">
      <c r="A31" s="94" t="s">
        <v>208</v>
      </c>
      <c r="B31" s="95" t="s">
        <v>209</v>
      </c>
      <c r="C31" s="100">
        <v>6641000</v>
      </c>
      <c r="D31" s="57">
        <f>C31</f>
        <v>6641000</v>
      </c>
      <c r="E31" s="57"/>
      <c r="F31" s="57"/>
      <c r="G31" s="57"/>
      <c r="H31" s="57"/>
    </row>
    <row r="32" spans="1:8" s="15" customFormat="1" ht="31.5" customHeight="1">
      <c r="A32" s="94" t="s">
        <v>210</v>
      </c>
      <c r="B32" s="95" t="s">
        <v>163</v>
      </c>
      <c r="C32" s="100">
        <v>0</v>
      </c>
      <c r="D32" s="57">
        <f>C32</f>
        <v>0</v>
      </c>
      <c r="E32" s="57"/>
      <c r="F32" s="57"/>
      <c r="G32" s="57"/>
      <c r="H32" s="57"/>
    </row>
    <row r="33" spans="1:8" s="107" customFormat="1" ht="31.5" customHeight="1">
      <c r="A33" s="101"/>
      <c r="B33" s="104" t="s">
        <v>196</v>
      </c>
      <c r="C33" s="105">
        <f aca="true" t="shared" si="4" ref="C33:H33">SUM(C28:C32)</f>
        <v>10069000</v>
      </c>
      <c r="D33" s="105">
        <f t="shared" si="4"/>
        <v>10069000</v>
      </c>
      <c r="E33" s="105">
        <f>SUM(E28:E32)</f>
        <v>0</v>
      </c>
      <c r="F33" s="105">
        <f>SUM(F28:F32)</f>
        <v>0</v>
      </c>
      <c r="G33" s="105">
        <f t="shared" si="4"/>
        <v>0</v>
      </c>
      <c r="H33" s="105">
        <f t="shared" si="4"/>
        <v>0</v>
      </c>
    </row>
    <row r="34" spans="1:8" s="15" customFormat="1" ht="22.5">
      <c r="A34" s="73"/>
      <c r="B34" s="96" t="s">
        <v>211</v>
      </c>
      <c r="C34" s="99">
        <f aca="true" t="shared" si="5" ref="C34:H34">C33</f>
        <v>10069000</v>
      </c>
      <c r="D34" s="99">
        <f t="shared" si="5"/>
        <v>10069000</v>
      </c>
      <c r="E34" s="99">
        <f>E33</f>
        <v>0</v>
      </c>
      <c r="F34" s="99">
        <f>F33</f>
        <v>0</v>
      </c>
      <c r="G34" s="99">
        <f t="shared" si="5"/>
        <v>0</v>
      </c>
      <c r="H34" s="99">
        <f t="shared" si="5"/>
        <v>0</v>
      </c>
    </row>
    <row r="35" spans="1:8" s="15" customFormat="1" ht="22.5">
      <c r="A35" s="98" t="s">
        <v>146</v>
      </c>
      <c r="B35" s="96" t="s">
        <v>212</v>
      </c>
      <c r="C35" s="99"/>
      <c r="D35" s="99"/>
      <c r="E35" s="99"/>
      <c r="F35" s="99"/>
      <c r="G35" s="99"/>
      <c r="H35" s="99"/>
    </row>
    <row r="36" spans="1:8" s="15" customFormat="1" ht="22.5">
      <c r="A36" s="98" t="s">
        <v>152</v>
      </c>
      <c r="B36" s="96" t="s">
        <v>203</v>
      </c>
      <c r="C36" s="99"/>
      <c r="D36" s="99"/>
      <c r="E36" s="99"/>
      <c r="F36" s="99"/>
      <c r="G36" s="99"/>
      <c r="H36" s="99"/>
    </row>
    <row r="37" spans="1:8" s="15" customFormat="1" ht="22.5">
      <c r="A37" s="98" t="s">
        <v>187</v>
      </c>
      <c r="B37" s="96" t="s">
        <v>233</v>
      </c>
      <c r="C37" s="99"/>
      <c r="D37" s="99"/>
      <c r="E37" s="99"/>
      <c r="F37" s="99"/>
      <c r="G37" s="99"/>
      <c r="H37" s="99"/>
    </row>
    <row r="38" spans="1:8" s="15" customFormat="1" ht="43.5" customHeight="1">
      <c r="A38" s="94" t="s">
        <v>191</v>
      </c>
      <c r="B38" s="95" t="s">
        <v>213</v>
      </c>
      <c r="C38" s="100">
        <v>0</v>
      </c>
      <c r="D38" s="57"/>
      <c r="E38" s="57"/>
      <c r="F38" s="57"/>
      <c r="G38" s="57"/>
      <c r="H38" s="57"/>
    </row>
    <row r="39" spans="1:8" s="15" customFormat="1" ht="24.75" customHeight="1">
      <c r="A39" s="94" t="s">
        <v>205</v>
      </c>
      <c r="B39" s="95" t="s">
        <v>164</v>
      </c>
      <c r="C39" s="100">
        <v>4071000</v>
      </c>
      <c r="D39" s="57">
        <f>C39</f>
        <v>4071000</v>
      </c>
      <c r="E39" s="57"/>
      <c r="F39" s="57"/>
      <c r="G39" s="57"/>
      <c r="H39" s="57"/>
    </row>
    <row r="40" spans="1:8" s="15" customFormat="1" ht="21">
      <c r="A40" s="94" t="s">
        <v>208</v>
      </c>
      <c r="B40" s="95" t="s">
        <v>214</v>
      </c>
      <c r="C40" s="100">
        <v>0</v>
      </c>
      <c r="D40" s="57"/>
      <c r="E40" s="57"/>
      <c r="F40" s="57"/>
      <c r="G40" s="57"/>
      <c r="H40" s="57"/>
    </row>
    <row r="41" spans="1:8" s="15" customFormat="1" ht="21">
      <c r="A41" s="94" t="s">
        <v>210</v>
      </c>
      <c r="B41" s="95" t="s">
        <v>215</v>
      </c>
      <c r="C41" s="100">
        <v>0</v>
      </c>
      <c r="D41" s="57"/>
      <c r="E41" s="57"/>
      <c r="F41" s="57"/>
      <c r="G41" s="57"/>
      <c r="H41" s="57"/>
    </row>
    <row r="42" spans="1:8" s="15" customFormat="1" ht="21">
      <c r="A42" s="94" t="s">
        <v>193</v>
      </c>
      <c r="B42" s="95" t="s">
        <v>165</v>
      </c>
      <c r="C42" s="100">
        <v>733000</v>
      </c>
      <c r="D42" s="57">
        <f>C42</f>
        <v>733000</v>
      </c>
      <c r="E42" s="57"/>
      <c r="F42" s="57"/>
      <c r="G42" s="57"/>
      <c r="H42" s="57"/>
    </row>
    <row r="43" spans="1:8" s="15" customFormat="1" ht="24.75" customHeight="1">
      <c r="A43" s="94" t="s">
        <v>217</v>
      </c>
      <c r="B43" s="95" t="s">
        <v>166</v>
      </c>
      <c r="C43" s="100">
        <v>0</v>
      </c>
      <c r="D43" s="57"/>
      <c r="E43" s="57"/>
      <c r="F43" s="57"/>
      <c r="G43" s="57"/>
      <c r="H43" s="57"/>
    </row>
    <row r="44" spans="1:8" s="15" customFormat="1" ht="24.75" customHeight="1">
      <c r="A44" s="94" t="s">
        <v>218</v>
      </c>
      <c r="B44" s="95" t="s">
        <v>167</v>
      </c>
      <c r="C44" s="100">
        <v>0</v>
      </c>
      <c r="D44" s="57"/>
      <c r="E44" s="57"/>
      <c r="F44" s="57"/>
      <c r="G44" s="57"/>
      <c r="H44" s="57"/>
    </row>
    <row r="45" spans="1:8" s="15" customFormat="1" ht="21">
      <c r="A45" s="94" t="s">
        <v>219</v>
      </c>
      <c r="B45" s="95" t="s">
        <v>48</v>
      </c>
      <c r="C45" s="100">
        <v>0</v>
      </c>
      <c r="D45" s="57"/>
      <c r="E45" s="57"/>
      <c r="F45" s="57"/>
      <c r="G45" s="57"/>
      <c r="H45" s="57"/>
    </row>
    <row r="46" spans="1:8" s="15" customFormat="1" ht="24.75" customHeight="1">
      <c r="A46" s="94" t="s">
        <v>220</v>
      </c>
      <c r="B46" s="95" t="s">
        <v>168</v>
      </c>
      <c r="C46" s="100">
        <v>510000</v>
      </c>
      <c r="D46" s="57">
        <f>C46</f>
        <v>510000</v>
      </c>
      <c r="E46" s="57"/>
      <c r="F46" s="57"/>
      <c r="G46" s="57"/>
      <c r="H46" s="57"/>
    </row>
    <row r="47" spans="1:8" s="15" customFormat="1" ht="23.25" customHeight="1">
      <c r="A47" s="94" t="s">
        <v>216</v>
      </c>
      <c r="B47" s="95" t="s">
        <v>169</v>
      </c>
      <c r="C47" s="100">
        <v>0</v>
      </c>
      <c r="D47" s="57"/>
      <c r="E47" s="57"/>
      <c r="F47" s="57"/>
      <c r="G47" s="57"/>
      <c r="H47" s="57"/>
    </row>
    <row r="48" spans="1:8" s="15" customFormat="1" ht="24.75" customHeight="1">
      <c r="A48" s="94" t="s">
        <v>221</v>
      </c>
      <c r="B48" s="95" t="s">
        <v>222</v>
      </c>
      <c r="C48" s="100">
        <v>0</v>
      </c>
      <c r="D48" s="57"/>
      <c r="E48" s="57"/>
      <c r="F48" s="57"/>
      <c r="G48" s="57"/>
      <c r="H48" s="57"/>
    </row>
    <row r="49" spans="1:8" s="15" customFormat="1" ht="21">
      <c r="A49" s="94" t="s">
        <v>223</v>
      </c>
      <c r="B49" s="95" t="s">
        <v>224</v>
      </c>
      <c r="C49" s="100">
        <v>0</v>
      </c>
      <c r="D49" s="57"/>
      <c r="E49" s="57"/>
      <c r="F49" s="57"/>
      <c r="G49" s="57"/>
      <c r="H49" s="57"/>
    </row>
    <row r="50" spans="1:8" s="109" customFormat="1" ht="22.5">
      <c r="A50" s="111"/>
      <c r="B50" s="104" t="s">
        <v>225</v>
      </c>
      <c r="C50" s="108">
        <f aca="true" t="shared" si="6" ref="C50:H50">SUM(C38:C49)</f>
        <v>5314000</v>
      </c>
      <c r="D50" s="108">
        <f t="shared" si="6"/>
        <v>5314000</v>
      </c>
      <c r="E50" s="108">
        <f>SUM(E38:E49)</f>
        <v>0</v>
      </c>
      <c r="F50" s="108">
        <f>SUM(F38:F49)</f>
        <v>0</v>
      </c>
      <c r="G50" s="108">
        <f t="shared" si="6"/>
        <v>0</v>
      </c>
      <c r="H50" s="108">
        <f t="shared" si="6"/>
        <v>0</v>
      </c>
    </row>
    <row r="51" spans="1:8" ht="45">
      <c r="A51" s="73"/>
      <c r="B51" s="96" t="s">
        <v>226</v>
      </c>
      <c r="C51" s="71">
        <f aca="true" t="shared" si="7" ref="C51:H51">C50</f>
        <v>5314000</v>
      </c>
      <c r="D51" s="71">
        <f t="shared" si="7"/>
        <v>5314000</v>
      </c>
      <c r="E51" s="71">
        <f>E50</f>
        <v>0</v>
      </c>
      <c r="F51" s="71">
        <f>F50</f>
        <v>0</v>
      </c>
      <c r="G51" s="71">
        <f t="shared" si="7"/>
        <v>0</v>
      </c>
      <c r="H51" s="71">
        <f t="shared" si="7"/>
        <v>0</v>
      </c>
    </row>
    <row r="52" spans="1:8" s="15" customFormat="1" ht="24.75" customHeight="1">
      <c r="A52" s="94" t="s">
        <v>147</v>
      </c>
      <c r="B52" s="96" t="s">
        <v>230</v>
      </c>
      <c r="C52" s="100"/>
      <c r="D52" s="73"/>
      <c r="E52" s="73"/>
      <c r="F52" s="73"/>
      <c r="G52" s="73"/>
      <c r="H52" s="73"/>
    </row>
    <row r="53" spans="1:8" s="15" customFormat="1" ht="24.75" customHeight="1">
      <c r="A53" s="94" t="s">
        <v>143</v>
      </c>
      <c r="B53" s="95" t="s">
        <v>170</v>
      </c>
      <c r="C53" s="100"/>
      <c r="D53" s="73"/>
      <c r="E53" s="73"/>
      <c r="F53" s="73"/>
      <c r="G53" s="73"/>
      <c r="H53" s="73"/>
    </row>
    <row r="54" spans="1:8" s="15" customFormat="1" ht="24.75" customHeight="1">
      <c r="A54" s="94" t="s">
        <v>187</v>
      </c>
      <c r="B54" s="95" t="s">
        <v>170</v>
      </c>
      <c r="C54" s="100">
        <v>429583000</v>
      </c>
      <c r="D54" s="57">
        <f>C54</f>
        <v>429583000</v>
      </c>
      <c r="E54" s="73"/>
      <c r="F54" s="73"/>
      <c r="G54" s="73"/>
      <c r="H54" s="73"/>
    </row>
    <row r="55" spans="1:8" s="107" customFormat="1" ht="24.75" customHeight="1">
      <c r="A55" s="110"/>
      <c r="B55" s="104" t="s">
        <v>228</v>
      </c>
      <c r="C55" s="105">
        <f>C54</f>
        <v>429583000</v>
      </c>
      <c r="D55" s="105">
        <f>D54</f>
        <v>429583000</v>
      </c>
      <c r="E55" s="105"/>
      <c r="F55" s="105"/>
      <c r="G55" s="105"/>
      <c r="H55" s="105"/>
    </row>
    <row r="56" spans="1:8" s="15" customFormat="1" ht="24.75" customHeight="1">
      <c r="A56" s="93"/>
      <c r="B56" s="96" t="s">
        <v>227</v>
      </c>
      <c r="C56" s="99">
        <f>C55</f>
        <v>429583000</v>
      </c>
      <c r="D56" s="99">
        <f>D55</f>
        <v>429583000</v>
      </c>
      <c r="E56" s="99"/>
      <c r="F56" s="99"/>
      <c r="G56" s="99"/>
      <c r="H56" s="99"/>
    </row>
    <row r="57" spans="1:8" s="15" customFormat="1" ht="24.75" customHeight="1">
      <c r="A57" s="94" t="s">
        <v>148</v>
      </c>
      <c r="B57" s="96" t="s">
        <v>229</v>
      </c>
      <c r="C57" s="99"/>
      <c r="D57" s="73"/>
      <c r="E57" s="73"/>
      <c r="F57" s="73"/>
      <c r="G57" s="73"/>
      <c r="H57" s="73"/>
    </row>
    <row r="58" spans="1:8" s="15" customFormat="1" ht="24.75" customHeight="1">
      <c r="A58" s="94" t="s">
        <v>149</v>
      </c>
      <c r="B58" s="95" t="s">
        <v>194</v>
      </c>
      <c r="C58" s="100"/>
      <c r="D58" s="73"/>
      <c r="E58" s="73"/>
      <c r="F58" s="73"/>
      <c r="G58" s="73"/>
      <c r="H58" s="73"/>
    </row>
    <row r="59" spans="1:8" s="15" customFormat="1" ht="24.75" customHeight="1">
      <c r="A59" s="94" t="s">
        <v>187</v>
      </c>
      <c r="B59" s="95" t="s">
        <v>194</v>
      </c>
      <c r="C59" s="100">
        <v>36437000</v>
      </c>
      <c r="D59" s="57">
        <f>C59</f>
        <v>36437000</v>
      </c>
      <c r="E59" s="73"/>
      <c r="F59" s="73"/>
      <c r="G59" s="73"/>
      <c r="H59" s="73"/>
    </row>
    <row r="60" spans="1:8" s="107" customFormat="1" ht="24.75" customHeight="1">
      <c r="A60" s="101"/>
      <c r="B60" s="104" t="s">
        <v>234</v>
      </c>
      <c r="C60" s="105">
        <f>C59</f>
        <v>36437000</v>
      </c>
      <c r="D60" s="105">
        <f>D59</f>
        <v>36437000</v>
      </c>
      <c r="E60" s="111"/>
      <c r="F60" s="111"/>
      <c r="G60" s="111"/>
      <c r="H60" s="111"/>
    </row>
    <row r="61" spans="1:8" s="15" customFormat="1" ht="24.75" customHeight="1">
      <c r="A61" s="94" t="s">
        <v>144</v>
      </c>
      <c r="B61" s="96" t="s">
        <v>235</v>
      </c>
      <c r="C61" s="99"/>
      <c r="D61" s="73"/>
      <c r="E61" s="73"/>
      <c r="F61" s="73"/>
      <c r="G61" s="73"/>
      <c r="H61" s="73"/>
    </row>
    <row r="62" spans="1:8" s="15" customFormat="1" ht="24.75" customHeight="1">
      <c r="A62" s="94" t="s">
        <v>187</v>
      </c>
      <c r="B62" s="96" t="s">
        <v>235</v>
      </c>
      <c r="C62" s="99"/>
      <c r="D62" s="73"/>
      <c r="E62" s="73"/>
      <c r="F62" s="73"/>
      <c r="G62" s="73"/>
      <c r="H62" s="73"/>
    </row>
    <row r="63" spans="1:8" s="15" customFormat="1" ht="24.75" customHeight="1">
      <c r="A63" s="94"/>
      <c r="B63" s="96" t="s">
        <v>236</v>
      </c>
      <c r="C63" s="99"/>
      <c r="D63" s="73"/>
      <c r="E63" s="73"/>
      <c r="F63" s="73"/>
      <c r="G63" s="73"/>
      <c r="H63" s="73"/>
    </row>
    <row r="64" spans="1:8" s="15" customFormat="1" ht="42.75">
      <c r="A64" s="94" t="s">
        <v>150</v>
      </c>
      <c r="B64" s="95" t="s">
        <v>239</v>
      </c>
      <c r="C64" s="100"/>
      <c r="D64" s="100"/>
      <c r="E64" s="73"/>
      <c r="F64" s="73"/>
      <c r="G64" s="73"/>
      <c r="H64" s="73"/>
    </row>
    <row r="65" spans="1:8" s="15" customFormat="1" ht="21">
      <c r="A65" s="94" t="s">
        <v>187</v>
      </c>
      <c r="B65" s="95" t="s">
        <v>237</v>
      </c>
      <c r="C65" s="100"/>
      <c r="D65" s="100"/>
      <c r="E65" s="73"/>
      <c r="F65" s="73"/>
      <c r="G65" s="73"/>
      <c r="H65" s="73"/>
    </row>
    <row r="66" spans="1:8" s="15" customFormat="1" ht="45">
      <c r="A66" s="94"/>
      <c r="B66" s="96" t="s">
        <v>238</v>
      </c>
      <c r="C66" s="99"/>
      <c r="D66" s="100"/>
      <c r="E66" s="73"/>
      <c r="F66" s="73"/>
      <c r="G66" s="73"/>
      <c r="H66" s="73"/>
    </row>
    <row r="67" spans="1:8" s="15" customFormat="1" ht="22.5">
      <c r="A67" s="93" t="s">
        <v>240</v>
      </c>
      <c r="B67" s="96" t="s">
        <v>241</v>
      </c>
      <c r="C67" s="99"/>
      <c r="D67" s="100"/>
      <c r="E67" s="73"/>
      <c r="F67" s="73"/>
      <c r="G67" s="73"/>
      <c r="H67" s="73"/>
    </row>
    <row r="68" spans="1:8" s="15" customFormat="1" ht="21">
      <c r="A68" s="94" t="s">
        <v>187</v>
      </c>
      <c r="B68" s="95" t="s">
        <v>237</v>
      </c>
      <c r="C68" s="99"/>
      <c r="D68" s="100"/>
      <c r="E68" s="73"/>
      <c r="F68" s="73"/>
      <c r="G68" s="73"/>
      <c r="H68" s="73"/>
    </row>
    <row r="69" spans="1:8" s="15" customFormat="1" ht="22.5">
      <c r="A69" s="94"/>
      <c r="B69" s="96" t="s">
        <v>242</v>
      </c>
      <c r="C69" s="99"/>
      <c r="D69" s="100"/>
      <c r="E69" s="73"/>
      <c r="F69" s="73"/>
      <c r="G69" s="73"/>
      <c r="H69" s="73"/>
    </row>
    <row r="70" spans="1:8" s="15" customFormat="1" ht="24.75" customHeight="1">
      <c r="A70" s="93" t="s">
        <v>151</v>
      </c>
      <c r="B70" s="96" t="s">
        <v>244</v>
      </c>
      <c r="C70" s="99"/>
      <c r="D70" s="99"/>
      <c r="E70" s="99"/>
      <c r="F70" s="99"/>
      <c r="G70" s="99"/>
      <c r="H70" s="99"/>
    </row>
    <row r="71" spans="1:8" s="15" customFormat="1" ht="24.75" customHeight="1">
      <c r="A71" s="94" t="s">
        <v>187</v>
      </c>
      <c r="B71" s="95" t="s">
        <v>243</v>
      </c>
      <c r="C71" s="99">
        <v>1730000</v>
      </c>
      <c r="D71" s="99">
        <f>C71</f>
        <v>1730000</v>
      </c>
      <c r="E71" s="99"/>
      <c r="F71" s="99"/>
      <c r="G71" s="99"/>
      <c r="H71" s="99"/>
    </row>
    <row r="72" spans="1:8" s="107" customFormat="1" ht="24.75" customHeight="1">
      <c r="A72" s="101"/>
      <c r="B72" s="104" t="s">
        <v>245</v>
      </c>
      <c r="C72" s="105">
        <f>C71</f>
        <v>1730000</v>
      </c>
      <c r="D72" s="105">
        <f>D71</f>
        <v>1730000</v>
      </c>
      <c r="E72" s="105"/>
      <c r="F72" s="105"/>
      <c r="G72" s="105"/>
      <c r="H72" s="105"/>
    </row>
    <row r="73" spans="1:8" s="15" customFormat="1" ht="24.75" customHeight="1">
      <c r="A73" s="94" t="s">
        <v>152</v>
      </c>
      <c r="B73" s="96" t="s">
        <v>246</v>
      </c>
      <c r="C73" s="99"/>
      <c r="D73" s="99"/>
      <c r="E73" s="99"/>
      <c r="F73" s="99"/>
      <c r="G73" s="99"/>
      <c r="H73" s="99"/>
    </row>
    <row r="74" spans="1:8" s="15" customFormat="1" ht="24.75" customHeight="1">
      <c r="A74" s="94" t="s">
        <v>187</v>
      </c>
      <c r="B74" s="95" t="s">
        <v>171</v>
      </c>
      <c r="C74" s="99">
        <v>936000</v>
      </c>
      <c r="D74" s="99">
        <f>C74</f>
        <v>936000</v>
      </c>
      <c r="E74" s="99"/>
      <c r="F74" s="99"/>
      <c r="G74" s="99"/>
      <c r="H74" s="99"/>
    </row>
    <row r="75" spans="1:8" s="15" customFormat="1" ht="24.75" customHeight="1">
      <c r="A75" s="94"/>
      <c r="B75" s="96" t="s">
        <v>196</v>
      </c>
      <c r="C75" s="99">
        <f>C74</f>
        <v>936000</v>
      </c>
      <c r="D75" s="99">
        <f>C75</f>
        <v>936000</v>
      </c>
      <c r="E75" s="99"/>
      <c r="F75" s="99"/>
      <c r="G75" s="99"/>
      <c r="H75" s="99"/>
    </row>
    <row r="76" spans="1:8" s="15" customFormat="1" ht="24.75" customHeight="1">
      <c r="A76" s="94"/>
      <c r="B76" s="96" t="s">
        <v>247</v>
      </c>
      <c r="C76" s="99">
        <f>C60+C63+C66+C69+C72+C75</f>
        <v>39103000</v>
      </c>
      <c r="D76" s="99">
        <f>D60+D63+D66+D69+D72+D75</f>
        <v>39103000</v>
      </c>
      <c r="E76" s="99"/>
      <c r="F76" s="99"/>
      <c r="G76" s="99"/>
      <c r="H76" s="99"/>
    </row>
    <row r="77" spans="1:8" s="15" customFormat="1" ht="24.75" customHeight="1">
      <c r="A77" s="94"/>
      <c r="B77" s="92" t="s">
        <v>248</v>
      </c>
      <c r="C77" s="99">
        <f aca="true" t="shared" si="8" ref="C77:H77">C19+C25+C34+C51+C56+C76</f>
        <v>87224489000</v>
      </c>
      <c r="D77" s="99">
        <f t="shared" si="8"/>
        <v>107957604685.46698</v>
      </c>
      <c r="E77" s="99">
        <f>E19+E25+E34+E51+E56+E76</f>
        <v>7186653606.858514</v>
      </c>
      <c r="F77" s="99">
        <f>F19+F25+F34+F51+F56+F76</f>
        <v>8049372400</v>
      </c>
      <c r="G77" s="99">
        <f t="shared" si="8"/>
        <v>3879970399.365</v>
      </c>
      <c r="H77" s="99">
        <f t="shared" si="8"/>
        <v>3688677401.4402266</v>
      </c>
    </row>
    <row r="78" spans="1:8" s="15" customFormat="1" ht="24.75" customHeight="1">
      <c r="A78" s="56"/>
      <c r="B78" s="163" t="s">
        <v>175</v>
      </c>
      <c r="C78" s="163"/>
      <c r="D78" s="163"/>
      <c r="E78" s="163"/>
      <c r="F78" s="163"/>
      <c r="G78" s="163"/>
      <c r="H78" s="163"/>
    </row>
    <row r="79" spans="1:8" s="15" customFormat="1" ht="33.75" customHeight="1">
      <c r="A79" s="56"/>
      <c r="B79" s="163" t="s">
        <v>174</v>
      </c>
      <c r="C79" s="163"/>
      <c r="D79" s="163"/>
      <c r="E79" s="163"/>
      <c r="F79" s="163"/>
      <c r="G79" s="163"/>
      <c r="H79" s="163"/>
    </row>
    <row r="80" spans="1:3" s="15" customFormat="1" ht="24.75" customHeight="1">
      <c r="A80" s="59"/>
      <c r="B80" s="14"/>
      <c r="C80" s="152"/>
    </row>
    <row r="81" spans="1:3" s="15" customFormat="1" ht="24.75" customHeight="1">
      <c r="A81" s="59"/>
      <c r="B81" s="14"/>
      <c r="C81" s="152"/>
    </row>
    <row r="82" spans="1:3" s="15" customFormat="1" ht="24.75" customHeight="1">
      <c r="A82" s="59"/>
      <c r="B82" s="14"/>
      <c r="C82" s="152"/>
    </row>
    <row r="83" spans="1:3" s="15" customFormat="1" ht="24.75" customHeight="1">
      <c r="A83" s="59"/>
      <c r="B83" s="14"/>
      <c r="C83" s="152"/>
    </row>
    <row r="84" spans="1:3" s="15" customFormat="1" ht="24.75" customHeight="1">
      <c r="A84" s="59"/>
      <c r="B84" s="14"/>
      <c r="C84" s="152"/>
    </row>
    <row r="85" spans="1:3" s="15" customFormat="1" ht="24.75" customHeight="1">
      <c r="A85" s="59"/>
      <c r="B85" s="14"/>
      <c r="C85" s="152"/>
    </row>
    <row r="86" spans="1:3" s="15" customFormat="1" ht="24.75" customHeight="1">
      <c r="A86" s="59"/>
      <c r="B86" s="14"/>
      <c r="C86" s="152"/>
    </row>
    <row r="87" spans="1:3" s="15" customFormat="1" ht="24.75" customHeight="1">
      <c r="A87" s="59"/>
      <c r="B87" s="14"/>
      <c r="C87" s="152"/>
    </row>
    <row r="88" spans="1:3" s="15" customFormat="1" ht="24.75" customHeight="1">
      <c r="A88" s="59"/>
      <c r="B88" s="14"/>
      <c r="C88" s="152"/>
    </row>
    <row r="89" spans="1:3" s="15" customFormat="1" ht="24.75" customHeight="1">
      <c r="A89" s="59"/>
      <c r="B89" s="14"/>
      <c r="C89" s="152"/>
    </row>
    <row r="90" spans="1:3" s="15" customFormat="1" ht="24.75" customHeight="1">
      <c r="A90" s="59"/>
      <c r="B90" s="14"/>
      <c r="C90" s="152"/>
    </row>
    <row r="91" spans="1:3" s="15" customFormat="1" ht="24.75" customHeight="1">
      <c r="A91" s="59"/>
      <c r="B91" s="14"/>
      <c r="C91" s="152"/>
    </row>
    <row r="92" spans="1:3" s="15" customFormat="1" ht="24.75" customHeight="1">
      <c r="A92" s="59"/>
      <c r="B92" s="14"/>
      <c r="C92" s="152"/>
    </row>
    <row r="93" spans="1:3" s="15" customFormat="1" ht="24.75" customHeight="1">
      <c r="A93" s="59"/>
      <c r="B93" s="14"/>
      <c r="C93" s="152"/>
    </row>
    <row r="94" spans="1:3" s="15" customFormat="1" ht="24.75" customHeight="1">
      <c r="A94" s="59"/>
      <c r="B94" s="14"/>
      <c r="C94" s="152"/>
    </row>
    <row r="95" spans="1:3" s="15" customFormat="1" ht="24.75" customHeight="1">
      <c r="A95" s="59"/>
      <c r="B95" s="14"/>
      <c r="C95" s="152"/>
    </row>
    <row r="96" spans="1:3" s="15" customFormat="1" ht="24.75" customHeight="1">
      <c r="A96" s="59"/>
      <c r="B96" s="14"/>
      <c r="C96" s="152"/>
    </row>
    <row r="97" spans="1:3" s="15" customFormat="1" ht="24.75" customHeight="1">
      <c r="A97" s="59"/>
      <c r="B97" s="14"/>
      <c r="C97" s="152"/>
    </row>
    <row r="98" spans="1:3" s="15" customFormat="1" ht="24.75" customHeight="1">
      <c r="A98" s="59"/>
      <c r="B98" s="14"/>
      <c r="C98" s="152"/>
    </row>
    <row r="99" spans="1:3" s="15" customFormat="1" ht="24.75" customHeight="1">
      <c r="A99" s="59"/>
      <c r="B99" s="14"/>
      <c r="C99" s="152"/>
    </row>
    <row r="100" spans="1:3" s="15" customFormat="1" ht="24.75" customHeight="1">
      <c r="A100" s="59"/>
      <c r="B100" s="14"/>
      <c r="C100" s="152"/>
    </row>
    <row r="101" spans="1:3" s="15" customFormat="1" ht="24.75" customHeight="1">
      <c r="A101" s="59"/>
      <c r="B101" s="60" t="s">
        <v>153</v>
      </c>
      <c r="C101" s="153"/>
    </row>
    <row r="102" spans="1:3" s="15" customFormat="1" ht="24.75" customHeight="1">
      <c r="A102" s="59"/>
      <c r="B102" s="60" t="s">
        <v>154</v>
      </c>
      <c r="C102" s="154"/>
    </row>
    <row r="103" spans="1:3" s="15" customFormat="1" ht="11.25" customHeight="1">
      <c r="A103" s="59"/>
      <c r="C103" s="152"/>
    </row>
    <row r="104" spans="1:3" s="15" customFormat="1" ht="12.75">
      <c r="A104" s="59"/>
      <c r="B104" s="27" t="s">
        <v>155</v>
      </c>
      <c r="C104" s="152"/>
    </row>
    <row r="105" spans="1:3" s="15" customFormat="1" ht="12.75">
      <c r="A105" s="59"/>
      <c r="B105" s="27" t="s">
        <v>156</v>
      </c>
      <c r="C105" s="152"/>
    </row>
    <row r="106" spans="1:3" s="15" customFormat="1" ht="12.75">
      <c r="A106" s="59"/>
      <c r="B106" s="27" t="s">
        <v>157</v>
      </c>
      <c r="C106" s="152"/>
    </row>
    <row r="107" spans="1:3" s="15" customFormat="1" ht="12.75">
      <c r="A107" s="59"/>
      <c r="C107" s="152"/>
    </row>
    <row r="108" spans="1:3" s="15" customFormat="1" ht="12.75">
      <c r="A108" s="59"/>
      <c r="C108" s="152"/>
    </row>
    <row r="109" spans="1:3" s="15" customFormat="1" ht="12.75">
      <c r="A109" s="59"/>
      <c r="C109" s="152"/>
    </row>
    <row r="110" spans="1:3" s="15" customFormat="1" ht="12.75">
      <c r="A110" s="59"/>
      <c r="C110" s="152"/>
    </row>
    <row r="111" spans="1:3" s="15" customFormat="1" ht="12.75">
      <c r="A111" s="59"/>
      <c r="C111" s="152"/>
    </row>
    <row r="112" spans="1:3" s="15" customFormat="1" ht="12.75">
      <c r="A112" s="59"/>
      <c r="C112" s="152"/>
    </row>
    <row r="113" spans="1:3" s="15" customFormat="1" ht="12.75">
      <c r="A113" s="59"/>
      <c r="C113" s="152"/>
    </row>
    <row r="114" spans="1:3" s="15" customFormat="1" ht="12.75">
      <c r="A114" s="59"/>
      <c r="C114" s="152"/>
    </row>
    <row r="115" spans="1:3" s="15" customFormat="1" ht="12.75">
      <c r="A115" s="59"/>
      <c r="C115" s="152"/>
    </row>
    <row r="116" spans="1:3" s="15" customFormat="1" ht="12.75">
      <c r="A116" s="59"/>
      <c r="C116" s="152"/>
    </row>
    <row r="117" spans="1:3" s="15" customFormat="1" ht="12.75">
      <c r="A117" s="59"/>
      <c r="C117" s="152"/>
    </row>
    <row r="118" spans="1:3" s="15" customFormat="1" ht="12.75">
      <c r="A118" s="59"/>
      <c r="C118" s="152"/>
    </row>
    <row r="119" spans="1:3" s="15" customFormat="1" ht="12.75">
      <c r="A119" s="59"/>
      <c r="C119" s="152"/>
    </row>
    <row r="120" spans="1:3" s="15" customFormat="1" ht="12.75">
      <c r="A120" s="59"/>
      <c r="C120" s="152"/>
    </row>
    <row r="121" spans="1:3" s="15" customFormat="1" ht="12.75">
      <c r="A121" s="59"/>
      <c r="C121" s="152"/>
    </row>
    <row r="122" spans="1:3" s="15" customFormat="1" ht="12.75">
      <c r="A122" s="59"/>
      <c r="C122" s="152"/>
    </row>
    <row r="123" spans="1:3" s="15" customFormat="1" ht="12.75">
      <c r="A123" s="59"/>
      <c r="C123" s="152"/>
    </row>
    <row r="124" spans="1:3" s="15" customFormat="1" ht="12.75">
      <c r="A124" s="59"/>
      <c r="C124" s="152"/>
    </row>
    <row r="125" spans="1:3" s="15" customFormat="1" ht="12.75">
      <c r="A125" s="59"/>
      <c r="C125" s="152"/>
    </row>
    <row r="126" spans="1:3" s="15" customFormat="1" ht="12.75">
      <c r="A126" s="59"/>
      <c r="C126" s="152"/>
    </row>
    <row r="127" spans="1:3" s="15" customFormat="1" ht="12.75">
      <c r="A127" s="59"/>
      <c r="C127" s="152"/>
    </row>
    <row r="128" spans="1:3" s="15" customFormat="1" ht="12.75">
      <c r="A128" s="59"/>
      <c r="C128" s="152"/>
    </row>
    <row r="129" spans="1:3" s="15" customFormat="1" ht="12.75">
      <c r="A129" s="59"/>
      <c r="C129" s="152"/>
    </row>
    <row r="130" spans="1:3" s="15" customFormat="1" ht="12.75">
      <c r="A130" s="59"/>
      <c r="C130" s="152"/>
    </row>
    <row r="131" spans="1:3" s="15" customFormat="1" ht="12.75">
      <c r="A131" s="59"/>
      <c r="C131" s="152"/>
    </row>
    <row r="132" spans="1:3" s="15" customFormat="1" ht="12.75">
      <c r="A132" s="59"/>
      <c r="C132" s="152"/>
    </row>
    <row r="133" spans="1:3" s="15" customFormat="1" ht="12.75">
      <c r="A133" s="59"/>
      <c r="C133" s="152"/>
    </row>
    <row r="134" s="15" customFormat="1" ht="12.75">
      <c r="C134" s="152"/>
    </row>
    <row r="135" s="15" customFormat="1" ht="12.75">
      <c r="C135" s="152"/>
    </row>
    <row r="136" s="15" customFormat="1" ht="12.75">
      <c r="C136" s="152"/>
    </row>
    <row r="137" s="15" customFormat="1" ht="12.75">
      <c r="C137" s="152"/>
    </row>
    <row r="138" s="15" customFormat="1" ht="12.75">
      <c r="C138" s="152"/>
    </row>
    <row r="139" s="15" customFormat="1" ht="12.75">
      <c r="C139" s="152"/>
    </row>
    <row r="140" s="15" customFormat="1" ht="12.75">
      <c r="C140" s="152"/>
    </row>
    <row r="141" s="15" customFormat="1" ht="12.75">
      <c r="C141" s="152"/>
    </row>
    <row r="142" s="15" customFormat="1" ht="12.75">
      <c r="C142" s="152"/>
    </row>
    <row r="143" s="15" customFormat="1" ht="12.75">
      <c r="C143" s="152"/>
    </row>
    <row r="144" s="15" customFormat="1" ht="12.75">
      <c r="C144" s="152"/>
    </row>
    <row r="145" s="15" customFormat="1" ht="12.75">
      <c r="C145" s="152"/>
    </row>
    <row r="146" s="15" customFormat="1" ht="12.75">
      <c r="C146" s="152"/>
    </row>
    <row r="147" s="15" customFormat="1" ht="12.75">
      <c r="C147" s="152"/>
    </row>
    <row r="148" s="15" customFormat="1" ht="12.75">
      <c r="C148" s="152"/>
    </row>
    <row r="149" s="15" customFormat="1" ht="12.75">
      <c r="C149" s="152"/>
    </row>
    <row r="150" s="15" customFormat="1" ht="12.75">
      <c r="C150" s="152"/>
    </row>
    <row r="151" s="15" customFormat="1" ht="12.75">
      <c r="C151" s="152"/>
    </row>
    <row r="152" s="15" customFormat="1" ht="12.75">
      <c r="C152" s="152"/>
    </row>
    <row r="153" s="15" customFormat="1" ht="12.75">
      <c r="C153" s="152"/>
    </row>
    <row r="154" s="15" customFormat="1" ht="12.75">
      <c r="C154" s="152"/>
    </row>
    <row r="155" s="15" customFormat="1" ht="12.75">
      <c r="C155" s="152"/>
    </row>
    <row r="156" s="15" customFormat="1" ht="12.75">
      <c r="C156" s="152"/>
    </row>
    <row r="157" s="15" customFormat="1" ht="12.75">
      <c r="C157" s="152"/>
    </row>
    <row r="158" s="15" customFormat="1" ht="12.75">
      <c r="C158" s="152"/>
    </row>
    <row r="159" s="15" customFormat="1" ht="12.75">
      <c r="C159" s="152"/>
    </row>
    <row r="160" s="15" customFormat="1" ht="12.75">
      <c r="C160" s="152"/>
    </row>
    <row r="161" s="15" customFormat="1" ht="12.75">
      <c r="C161" s="152"/>
    </row>
    <row r="162" s="15" customFormat="1" ht="12.75">
      <c r="C162" s="152"/>
    </row>
    <row r="163" s="15" customFormat="1" ht="12.75">
      <c r="C163" s="152"/>
    </row>
    <row r="164" s="15" customFormat="1" ht="12.75">
      <c r="C164" s="152"/>
    </row>
    <row r="165" s="15" customFormat="1" ht="12.75">
      <c r="C165" s="152"/>
    </row>
    <row r="166" s="15" customFormat="1" ht="12.75">
      <c r="C166" s="152"/>
    </row>
    <row r="167" s="15" customFormat="1" ht="12.75">
      <c r="C167" s="152"/>
    </row>
    <row r="168" s="15" customFormat="1" ht="12.75">
      <c r="C168" s="152"/>
    </row>
    <row r="169" s="15" customFormat="1" ht="12.75">
      <c r="C169" s="152"/>
    </row>
    <row r="170" s="15" customFormat="1" ht="12.75">
      <c r="C170" s="152"/>
    </row>
    <row r="171" s="15" customFormat="1" ht="12.75">
      <c r="C171" s="152"/>
    </row>
    <row r="172" s="15" customFormat="1" ht="12.75">
      <c r="C172" s="152"/>
    </row>
    <row r="173" s="15" customFormat="1" ht="12.75">
      <c r="C173" s="152"/>
    </row>
    <row r="174" s="15" customFormat="1" ht="12.75">
      <c r="C174" s="152"/>
    </row>
    <row r="175" s="15" customFormat="1" ht="12.75">
      <c r="C175" s="152"/>
    </row>
    <row r="176" s="15" customFormat="1" ht="12.75">
      <c r="C176" s="152"/>
    </row>
    <row r="177" s="15" customFormat="1" ht="12.75">
      <c r="C177" s="152"/>
    </row>
    <row r="178" s="15" customFormat="1" ht="12.75">
      <c r="C178" s="152"/>
    </row>
    <row r="179" s="15" customFormat="1" ht="12.75">
      <c r="C179" s="152"/>
    </row>
    <row r="180" s="15" customFormat="1" ht="12.75">
      <c r="C180" s="152"/>
    </row>
    <row r="181" s="15" customFormat="1" ht="12.75">
      <c r="C181" s="152"/>
    </row>
    <row r="182" s="15" customFormat="1" ht="12.75">
      <c r="C182" s="152"/>
    </row>
    <row r="183" s="15" customFormat="1" ht="12.75">
      <c r="C183" s="152"/>
    </row>
    <row r="184" s="15" customFormat="1" ht="12.75">
      <c r="C184" s="152"/>
    </row>
    <row r="185" s="15" customFormat="1" ht="12.75">
      <c r="C185" s="152"/>
    </row>
    <row r="186" s="15" customFormat="1" ht="12.75">
      <c r="C186" s="152"/>
    </row>
    <row r="187" s="15" customFormat="1" ht="12.75">
      <c r="C187" s="152"/>
    </row>
    <row r="188" s="15" customFormat="1" ht="12.75">
      <c r="C188" s="152"/>
    </row>
    <row r="189" s="15" customFormat="1" ht="12.75">
      <c r="C189" s="152"/>
    </row>
    <row r="190" s="15" customFormat="1" ht="12.75">
      <c r="C190" s="152"/>
    </row>
    <row r="191" s="15" customFormat="1" ht="12.75">
      <c r="C191" s="152"/>
    </row>
    <row r="192" s="15" customFormat="1" ht="12.75">
      <c r="C192" s="152"/>
    </row>
    <row r="193" s="15" customFormat="1" ht="12.75">
      <c r="C193" s="152"/>
    </row>
    <row r="194" s="15" customFormat="1" ht="12.75">
      <c r="C194" s="152"/>
    </row>
    <row r="195" s="15" customFormat="1" ht="12.75">
      <c r="C195" s="152"/>
    </row>
    <row r="196" s="15" customFormat="1" ht="12.75">
      <c r="C196" s="152"/>
    </row>
    <row r="197" s="15" customFormat="1" ht="12.75">
      <c r="C197" s="152"/>
    </row>
    <row r="198" s="15" customFormat="1" ht="12.75">
      <c r="C198" s="152"/>
    </row>
    <row r="199" s="15" customFormat="1" ht="12.75">
      <c r="C199" s="152"/>
    </row>
    <row r="200" s="15" customFormat="1" ht="12.75">
      <c r="C200" s="152"/>
    </row>
    <row r="201" s="15" customFormat="1" ht="12.75">
      <c r="C201" s="152"/>
    </row>
    <row r="202" s="15" customFormat="1" ht="12.75">
      <c r="C202" s="152"/>
    </row>
    <row r="203" s="15" customFormat="1" ht="12.75">
      <c r="C203" s="152"/>
    </row>
    <row r="204" s="15" customFormat="1" ht="12.75">
      <c r="C204" s="152"/>
    </row>
    <row r="205" s="15" customFormat="1" ht="12.75">
      <c r="C205" s="152"/>
    </row>
    <row r="206" s="15" customFormat="1" ht="12.75">
      <c r="C206" s="152"/>
    </row>
    <row r="207" s="15" customFormat="1" ht="12.75">
      <c r="C207" s="152"/>
    </row>
    <row r="208" s="15" customFormat="1" ht="12.75">
      <c r="C208" s="152"/>
    </row>
    <row r="209" s="15" customFormat="1" ht="12.75">
      <c r="C209" s="152"/>
    </row>
    <row r="210" s="15" customFormat="1" ht="12.75">
      <c r="C210" s="152"/>
    </row>
    <row r="211" s="15" customFormat="1" ht="12.75">
      <c r="C211" s="152"/>
    </row>
    <row r="212" s="15" customFormat="1" ht="12.75">
      <c r="C212" s="152"/>
    </row>
    <row r="213" s="15" customFormat="1" ht="12.75">
      <c r="C213" s="152"/>
    </row>
    <row r="214" s="15" customFormat="1" ht="12.75">
      <c r="C214" s="152"/>
    </row>
    <row r="215" s="15" customFormat="1" ht="12.75">
      <c r="C215" s="152"/>
    </row>
    <row r="216" s="15" customFormat="1" ht="12.75">
      <c r="C216" s="152"/>
    </row>
    <row r="217" s="15" customFormat="1" ht="12.75">
      <c r="C217" s="152"/>
    </row>
    <row r="218" s="15" customFormat="1" ht="12.75">
      <c r="C218" s="152"/>
    </row>
    <row r="219" s="15" customFormat="1" ht="12.75">
      <c r="C219" s="152"/>
    </row>
    <row r="220" s="15" customFormat="1" ht="12.75">
      <c r="C220" s="152"/>
    </row>
    <row r="221" s="15" customFormat="1" ht="12.75">
      <c r="C221" s="152"/>
    </row>
    <row r="222" s="15" customFormat="1" ht="12.75">
      <c r="C222" s="152"/>
    </row>
    <row r="223" s="15" customFormat="1" ht="12.75">
      <c r="C223" s="152"/>
    </row>
    <row r="224" s="15" customFormat="1" ht="12.75">
      <c r="C224" s="152"/>
    </row>
    <row r="225" s="15" customFormat="1" ht="12.75">
      <c r="C225" s="152"/>
    </row>
    <row r="226" s="15" customFormat="1" ht="12.75">
      <c r="C226" s="152"/>
    </row>
    <row r="227" s="15" customFormat="1" ht="12.75">
      <c r="C227" s="152"/>
    </row>
    <row r="228" s="15" customFormat="1" ht="12.75">
      <c r="C228" s="152"/>
    </row>
    <row r="229" s="15" customFormat="1" ht="12.75">
      <c r="C229" s="152"/>
    </row>
    <row r="230" s="15" customFormat="1" ht="12.75">
      <c r="C230" s="152"/>
    </row>
    <row r="231" s="15" customFormat="1" ht="12.75">
      <c r="C231" s="152"/>
    </row>
    <row r="232" s="15" customFormat="1" ht="12.75">
      <c r="C232" s="152"/>
    </row>
    <row r="233" s="15" customFormat="1" ht="12.75">
      <c r="C233" s="152"/>
    </row>
    <row r="234" s="15" customFormat="1" ht="12.75">
      <c r="C234" s="152"/>
    </row>
    <row r="235" s="15" customFormat="1" ht="12.75">
      <c r="C235" s="152"/>
    </row>
    <row r="236" s="15" customFormat="1" ht="12.75">
      <c r="C236" s="152"/>
    </row>
    <row r="237" s="15" customFormat="1" ht="12.75">
      <c r="C237" s="152"/>
    </row>
    <row r="238" s="15" customFormat="1" ht="12.75">
      <c r="C238" s="152"/>
    </row>
    <row r="239" s="15" customFormat="1" ht="12.75">
      <c r="C239" s="152"/>
    </row>
    <row r="240" s="15" customFormat="1" ht="12.75">
      <c r="C240" s="152"/>
    </row>
    <row r="241" s="15" customFormat="1" ht="12.75">
      <c r="C241" s="152"/>
    </row>
    <row r="242" s="15" customFormat="1" ht="12.75">
      <c r="C242" s="152"/>
    </row>
    <row r="243" s="15" customFormat="1" ht="12.75">
      <c r="C243" s="152"/>
    </row>
    <row r="244" s="15" customFormat="1" ht="12.75">
      <c r="C244" s="152"/>
    </row>
    <row r="245" s="15" customFormat="1" ht="12.75">
      <c r="C245" s="152"/>
    </row>
    <row r="246" s="15" customFormat="1" ht="12.75">
      <c r="C246" s="152"/>
    </row>
    <row r="247" s="15" customFormat="1" ht="12.75">
      <c r="C247" s="152"/>
    </row>
    <row r="248" s="15" customFormat="1" ht="12.75">
      <c r="C248" s="152"/>
    </row>
    <row r="249" s="15" customFormat="1" ht="12.75">
      <c r="C249" s="152"/>
    </row>
    <row r="250" s="15" customFormat="1" ht="12.75">
      <c r="C250" s="152"/>
    </row>
    <row r="251" s="15" customFormat="1" ht="12.75">
      <c r="C251" s="152"/>
    </row>
    <row r="252" s="15" customFormat="1" ht="12.75">
      <c r="C252" s="152"/>
    </row>
    <row r="253" s="15" customFormat="1" ht="12.75">
      <c r="C253" s="152"/>
    </row>
    <row r="254" s="15" customFormat="1" ht="12.75">
      <c r="C254" s="152"/>
    </row>
    <row r="255" s="15" customFormat="1" ht="12.75">
      <c r="C255" s="152"/>
    </row>
    <row r="256" s="15" customFormat="1" ht="12.75">
      <c r="C256" s="152"/>
    </row>
    <row r="257" s="15" customFormat="1" ht="12.75">
      <c r="C257" s="152"/>
    </row>
    <row r="258" s="15" customFormat="1" ht="12.75">
      <c r="C258" s="152"/>
    </row>
    <row r="259" s="15" customFormat="1" ht="12.75">
      <c r="C259" s="152"/>
    </row>
    <row r="260" s="15" customFormat="1" ht="12.75">
      <c r="C260" s="152"/>
    </row>
    <row r="261" s="15" customFormat="1" ht="12.75">
      <c r="C261" s="152"/>
    </row>
    <row r="262" s="15" customFormat="1" ht="12.75">
      <c r="C262" s="152"/>
    </row>
    <row r="263" s="15" customFormat="1" ht="12.75">
      <c r="C263" s="152"/>
    </row>
    <row r="264" s="15" customFormat="1" ht="12.75">
      <c r="C264" s="152"/>
    </row>
    <row r="265" s="15" customFormat="1" ht="12.75">
      <c r="C265" s="152"/>
    </row>
    <row r="266" s="15" customFormat="1" ht="12.75">
      <c r="C266" s="152"/>
    </row>
    <row r="267" s="15" customFormat="1" ht="12.75">
      <c r="C267" s="152"/>
    </row>
    <row r="268" s="15" customFormat="1" ht="12.75">
      <c r="C268" s="152"/>
    </row>
    <row r="269" s="15" customFormat="1" ht="12.75">
      <c r="C269" s="152"/>
    </row>
    <row r="270" s="15" customFormat="1" ht="12.75">
      <c r="C270" s="152"/>
    </row>
    <row r="271" s="15" customFormat="1" ht="12.75">
      <c r="C271" s="152"/>
    </row>
    <row r="272" s="15" customFormat="1" ht="12.75">
      <c r="C272" s="152"/>
    </row>
    <row r="273" s="15" customFormat="1" ht="12.75">
      <c r="C273" s="152"/>
    </row>
    <row r="274" s="15" customFormat="1" ht="12.75">
      <c r="C274" s="152"/>
    </row>
    <row r="275" s="15" customFormat="1" ht="12.75">
      <c r="C275" s="152"/>
    </row>
    <row r="276" s="15" customFormat="1" ht="12.75">
      <c r="C276" s="152"/>
    </row>
    <row r="277" s="15" customFormat="1" ht="12.75">
      <c r="C277" s="152"/>
    </row>
    <row r="278" s="15" customFormat="1" ht="12.75">
      <c r="C278" s="152"/>
    </row>
    <row r="279" s="15" customFormat="1" ht="12.75">
      <c r="C279" s="152"/>
    </row>
    <row r="280" s="15" customFormat="1" ht="12.75">
      <c r="C280" s="152"/>
    </row>
    <row r="281" s="15" customFormat="1" ht="12.75">
      <c r="C281" s="152"/>
    </row>
    <row r="282" s="15" customFormat="1" ht="12.75">
      <c r="C282" s="152"/>
    </row>
    <row r="283" s="15" customFormat="1" ht="12.75">
      <c r="C283" s="152"/>
    </row>
    <row r="284" s="15" customFormat="1" ht="12.75">
      <c r="C284" s="152"/>
    </row>
    <row r="285" s="15" customFormat="1" ht="12.75">
      <c r="C285" s="152"/>
    </row>
    <row r="286" s="15" customFormat="1" ht="12.75">
      <c r="C286" s="152"/>
    </row>
    <row r="287" s="15" customFormat="1" ht="12.75">
      <c r="C287" s="152"/>
    </row>
    <row r="288" s="15" customFormat="1" ht="12.75">
      <c r="C288" s="152"/>
    </row>
    <row r="289" s="15" customFormat="1" ht="12.75">
      <c r="C289" s="152"/>
    </row>
    <row r="290" s="15" customFormat="1" ht="12.75">
      <c r="C290" s="152"/>
    </row>
    <row r="291" s="15" customFormat="1" ht="12.75">
      <c r="C291" s="152"/>
    </row>
    <row r="292" s="15" customFormat="1" ht="12.75">
      <c r="C292" s="152"/>
    </row>
    <row r="293" s="15" customFormat="1" ht="12.75">
      <c r="C293" s="152"/>
    </row>
    <row r="294" s="15" customFormat="1" ht="12.75">
      <c r="C294" s="152"/>
    </row>
    <row r="295" s="15" customFormat="1" ht="12.75">
      <c r="C295" s="152"/>
    </row>
    <row r="296" s="15" customFormat="1" ht="12.75">
      <c r="C296" s="152"/>
    </row>
    <row r="297" s="15" customFormat="1" ht="12.75">
      <c r="C297" s="152"/>
    </row>
    <row r="298" s="15" customFormat="1" ht="12.75">
      <c r="C298" s="152"/>
    </row>
    <row r="299" s="15" customFormat="1" ht="12.75">
      <c r="C299" s="152"/>
    </row>
    <row r="300" s="15" customFormat="1" ht="12.75">
      <c r="C300" s="152"/>
    </row>
    <row r="301" s="15" customFormat="1" ht="12.75">
      <c r="C301" s="152"/>
    </row>
    <row r="302" s="15" customFormat="1" ht="12.75">
      <c r="C302" s="152"/>
    </row>
    <row r="303" s="15" customFormat="1" ht="12.75">
      <c r="C303" s="152"/>
    </row>
    <row r="304" s="15" customFormat="1" ht="12.75">
      <c r="C304" s="152"/>
    </row>
    <row r="305" s="15" customFormat="1" ht="12.75">
      <c r="C305" s="152"/>
    </row>
    <row r="306" s="15" customFormat="1" ht="12.75">
      <c r="C306" s="152"/>
    </row>
    <row r="307" s="15" customFormat="1" ht="12.75">
      <c r="C307" s="152"/>
    </row>
    <row r="308" s="15" customFormat="1" ht="12.75">
      <c r="C308" s="152"/>
    </row>
    <row r="309" s="15" customFormat="1" ht="12.75">
      <c r="C309" s="152"/>
    </row>
    <row r="310" s="15" customFormat="1" ht="12.75">
      <c r="C310" s="152"/>
    </row>
    <row r="311" s="15" customFormat="1" ht="12.75">
      <c r="C311" s="152"/>
    </row>
    <row r="312" s="15" customFormat="1" ht="12.75">
      <c r="C312" s="152"/>
    </row>
    <row r="313" s="15" customFormat="1" ht="12.75">
      <c r="C313" s="152"/>
    </row>
    <row r="314" s="15" customFormat="1" ht="12.75">
      <c r="C314" s="152"/>
    </row>
    <row r="315" s="15" customFormat="1" ht="12.75">
      <c r="C315" s="152"/>
    </row>
    <row r="316" s="15" customFormat="1" ht="12.75">
      <c r="C316" s="152"/>
    </row>
    <row r="317" s="15" customFormat="1" ht="12.75">
      <c r="C317" s="152"/>
    </row>
    <row r="318" s="15" customFormat="1" ht="12.75">
      <c r="C318" s="152"/>
    </row>
    <row r="319" s="15" customFormat="1" ht="12.75">
      <c r="C319" s="152"/>
    </row>
    <row r="320" s="15" customFormat="1" ht="12.75">
      <c r="C320" s="152"/>
    </row>
    <row r="321" s="15" customFormat="1" ht="12.75">
      <c r="C321" s="152"/>
    </row>
    <row r="322" s="15" customFormat="1" ht="12.75">
      <c r="C322" s="152"/>
    </row>
    <row r="323" s="15" customFormat="1" ht="12.75">
      <c r="C323" s="152"/>
    </row>
    <row r="324" s="15" customFormat="1" ht="12.75">
      <c r="C324" s="152"/>
    </row>
    <row r="325" s="15" customFormat="1" ht="12.75">
      <c r="C325" s="152"/>
    </row>
    <row r="326" s="15" customFormat="1" ht="12.75">
      <c r="C326" s="152"/>
    </row>
    <row r="327" s="15" customFormat="1" ht="12.75">
      <c r="C327" s="152"/>
    </row>
    <row r="328" s="15" customFormat="1" ht="12.75">
      <c r="C328" s="152"/>
    </row>
    <row r="329" s="15" customFormat="1" ht="12.75">
      <c r="C329" s="152"/>
    </row>
    <row r="330" s="15" customFormat="1" ht="12.75">
      <c r="C330" s="152"/>
    </row>
    <row r="331" s="15" customFormat="1" ht="12.75">
      <c r="C331" s="152"/>
    </row>
    <row r="332" s="15" customFormat="1" ht="12.75">
      <c r="C332" s="152"/>
    </row>
    <row r="333" s="15" customFormat="1" ht="12.75">
      <c r="C333" s="152"/>
    </row>
    <row r="334" s="15" customFormat="1" ht="12.75">
      <c r="C334" s="152"/>
    </row>
    <row r="335" s="15" customFormat="1" ht="12.75">
      <c r="C335" s="152"/>
    </row>
    <row r="336" s="15" customFormat="1" ht="12.75">
      <c r="C336" s="152"/>
    </row>
    <row r="337" s="15" customFormat="1" ht="12.75">
      <c r="C337" s="152"/>
    </row>
    <row r="338" s="15" customFormat="1" ht="12.75">
      <c r="C338" s="152"/>
    </row>
    <row r="339" s="15" customFormat="1" ht="12.75">
      <c r="C339" s="152"/>
    </row>
    <row r="340" s="15" customFormat="1" ht="12.75">
      <c r="C340" s="152"/>
    </row>
    <row r="341" s="15" customFormat="1" ht="12.75">
      <c r="C341" s="152"/>
    </row>
    <row r="342" s="15" customFormat="1" ht="12.75">
      <c r="C342" s="152"/>
    </row>
    <row r="343" s="15" customFormat="1" ht="12.75">
      <c r="C343" s="152"/>
    </row>
    <row r="344" s="15" customFormat="1" ht="12.75">
      <c r="C344" s="152"/>
    </row>
    <row r="345" s="15" customFormat="1" ht="12.75">
      <c r="C345" s="152"/>
    </row>
    <row r="346" s="15" customFormat="1" ht="12.75">
      <c r="C346" s="152"/>
    </row>
    <row r="347" s="15" customFormat="1" ht="12.75">
      <c r="C347" s="152"/>
    </row>
    <row r="348" s="15" customFormat="1" ht="12.75">
      <c r="C348" s="152"/>
    </row>
    <row r="349" s="15" customFormat="1" ht="12.75">
      <c r="C349" s="152"/>
    </row>
    <row r="350" s="15" customFormat="1" ht="12.75">
      <c r="C350" s="152"/>
    </row>
    <row r="351" s="15" customFormat="1" ht="12.75">
      <c r="C351" s="152"/>
    </row>
    <row r="352" s="15" customFormat="1" ht="12.75">
      <c r="C352" s="152"/>
    </row>
    <row r="353" s="15" customFormat="1" ht="12.75">
      <c r="C353" s="152"/>
    </row>
    <row r="354" s="15" customFormat="1" ht="12.75">
      <c r="C354" s="152"/>
    </row>
    <row r="355" s="15" customFormat="1" ht="12.75">
      <c r="C355" s="152"/>
    </row>
    <row r="356" s="15" customFormat="1" ht="12.75">
      <c r="C356" s="152"/>
    </row>
    <row r="357" s="15" customFormat="1" ht="12.75">
      <c r="C357" s="152"/>
    </row>
    <row r="358" s="15" customFormat="1" ht="12.75">
      <c r="C358" s="152"/>
    </row>
    <row r="359" s="15" customFormat="1" ht="12.75">
      <c r="C359" s="152"/>
    </row>
    <row r="360" s="15" customFormat="1" ht="12.75">
      <c r="C360" s="152"/>
    </row>
    <row r="361" s="15" customFormat="1" ht="12.75">
      <c r="C361" s="152"/>
    </row>
    <row r="362" s="15" customFormat="1" ht="12.75">
      <c r="C362" s="152"/>
    </row>
    <row r="363" s="15" customFormat="1" ht="12.75">
      <c r="C363" s="152"/>
    </row>
    <row r="364" s="15" customFormat="1" ht="12.75">
      <c r="C364" s="152"/>
    </row>
    <row r="365" s="15" customFormat="1" ht="12.75">
      <c r="C365" s="152"/>
    </row>
    <row r="366" s="15" customFormat="1" ht="12.75">
      <c r="C366" s="152"/>
    </row>
    <row r="367" s="15" customFormat="1" ht="12.75">
      <c r="C367" s="152"/>
    </row>
    <row r="368" s="15" customFormat="1" ht="12.75">
      <c r="C368" s="152"/>
    </row>
    <row r="369" s="15" customFormat="1" ht="12.75">
      <c r="C369" s="152"/>
    </row>
    <row r="370" s="15" customFormat="1" ht="12.75">
      <c r="C370" s="152"/>
    </row>
    <row r="371" s="15" customFormat="1" ht="12.75">
      <c r="C371" s="152"/>
    </row>
    <row r="372" s="15" customFormat="1" ht="12.75">
      <c r="C372" s="152"/>
    </row>
    <row r="373" s="15" customFormat="1" ht="12.75">
      <c r="C373" s="152"/>
    </row>
    <row r="374" s="15" customFormat="1" ht="12.75">
      <c r="C374" s="152"/>
    </row>
    <row r="375" s="15" customFormat="1" ht="12.75">
      <c r="C375" s="152"/>
    </row>
    <row r="376" s="15" customFormat="1" ht="12.75">
      <c r="C376" s="152"/>
    </row>
    <row r="377" s="15" customFormat="1" ht="12.75">
      <c r="C377" s="152"/>
    </row>
    <row r="378" s="15" customFormat="1" ht="12.75">
      <c r="C378" s="152"/>
    </row>
    <row r="379" s="15" customFormat="1" ht="12.75">
      <c r="C379" s="152"/>
    </row>
    <row r="380" s="15" customFormat="1" ht="12.75">
      <c r="C380" s="152"/>
    </row>
    <row r="381" s="15" customFormat="1" ht="12.75">
      <c r="C381" s="152"/>
    </row>
    <row r="382" s="15" customFormat="1" ht="12.75">
      <c r="C382" s="152"/>
    </row>
    <row r="383" s="15" customFormat="1" ht="12.75">
      <c r="C383" s="152"/>
    </row>
    <row r="384" s="15" customFormat="1" ht="12.75">
      <c r="C384" s="152"/>
    </row>
    <row r="385" s="15" customFormat="1" ht="12.75">
      <c r="C385" s="152"/>
    </row>
    <row r="386" s="15" customFormat="1" ht="12.75">
      <c r="C386" s="152"/>
    </row>
    <row r="387" s="15" customFormat="1" ht="12.75">
      <c r="C387" s="152"/>
    </row>
    <row r="388" s="15" customFormat="1" ht="12.75">
      <c r="C388" s="152"/>
    </row>
    <row r="389" s="15" customFormat="1" ht="12.75">
      <c r="C389" s="152"/>
    </row>
    <row r="390" s="15" customFormat="1" ht="12.75">
      <c r="C390" s="152"/>
    </row>
    <row r="391" s="15" customFormat="1" ht="12.75">
      <c r="C391" s="152"/>
    </row>
    <row r="392" s="15" customFormat="1" ht="12.75">
      <c r="C392" s="152"/>
    </row>
    <row r="393" s="15" customFormat="1" ht="12.75">
      <c r="C393" s="152"/>
    </row>
    <row r="394" s="15" customFormat="1" ht="12.75">
      <c r="C394" s="152"/>
    </row>
    <row r="395" s="15" customFormat="1" ht="12.75">
      <c r="C395" s="152"/>
    </row>
    <row r="396" s="15" customFormat="1" ht="12.75">
      <c r="C396" s="152"/>
    </row>
    <row r="397" s="15" customFormat="1" ht="12.75">
      <c r="C397" s="152"/>
    </row>
    <row r="398" s="15" customFormat="1" ht="12.75">
      <c r="C398" s="152"/>
    </row>
    <row r="399" s="15" customFormat="1" ht="12.75">
      <c r="C399" s="152"/>
    </row>
    <row r="400" s="15" customFormat="1" ht="12.75">
      <c r="C400" s="152"/>
    </row>
    <row r="401" s="15" customFormat="1" ht="12.75">
      <c r="C401" s="152"/>
    </row>
    <row r="402" s="15" customFormat="1" ht="12.75">
      <c r="C402" s="152"/>
    </row>
    <row r="403" s="15" customFormat="1" ht="12.75">
      <c r="C403" s="152"/>
    </row>
    <row r="404" s="15" customFormat="1" ht="12.75">
      <c r="C404" s="152"/>
    </row>
    <row r="405" s="15" customFormat="1" ht="12.75">
      <c r="C405" s="152"/>
    </row>
    <row r="406" s="15" customFormat="1" ht="12.75">
      <c r="C406" s="152"/>
    </row>
    <row r="407" s="15" customFormat="1" ht="12.75">
      <c r="C407" s="152"/>
    </row>
    <row r="408" s="15" customFormat="1" ht="12.75">
      <c r="C408" s="152"/>
    </row>
    <row r="409" s="15" customFormat="1" ht="12.75">
      <c r="C409" s="152"/>
    </row>
    <row r="410" s="15" customFormat="1" ht="12.75">
      <c r="C410" s="152"/>
    </row>
    <row r="411" s="15" customFormat="1" ht="12.75">
      <c r="C411" s="152"/>
    </row>
    <row r="412" s="15" customFormat="1" ht="12.75">
      <c r="C412" s="152"/>
    </row>
    <row r="413" s="15" customFormat="1" ht="12.75">
      <c r="C413" s="152"/>
    </row>
    <row r="414" s="15" customFormat="1" ht="12.75">
      <c r="C414" s="152"/>
    </row>
    <row r="415" s="15" customFormat="1" ht="12.75">
      <c r="C415" s="152"/>
    </row>
    <row r="416" s="15" customFormat="1" ht="12.75">
      <c r="C416" s="152"/>
    </row>
    <row r="417" s="15" customFormat="1" ht="12.75">
      <c r="C417" s="152"/>
    </row>
    <row r="418" s="15" customFormat="1" ht="12.75">
      <c r="C418" s="152"/>
    </row>
    <row r="419" s="15" customFormat="1" ht="12.75">
      <c r="C419" s="152"/>
    </row>
    <row r="420" s="15" customFormat="1" ht="12.75">
      <c r="C420" s="152"/>
    </row>
    <row r="421" s="15" customFormat="1" ht="12.75">
      <c r="C421" s="152"/>
    </row>
    <row r="422" s="15" customFormat="1" ht="12.75">
      <c r="C422" s="152"/>
    </row>
    <row r="423" s="15" customFormat="1" ht="12.75">
      <c r="C423" s="152"/>
    </row>
    <row r="424" s="15" customFormat="1" ht="12.75">
      <c r="C424" s="152"/>
    </row>
    <row r="425" s="15" customFormat="1" ht="12.75">
      <c r="C425" s="152"/>
    </row>
    <row r="426" s="15" customFormat="1" ht="12.75">
      <c r="C426" s="152"/>
    </row>
    <row r="427" s="15" customFormat="1" ht="12.75">
      <c r="C427" s="152"/>
    </row>
    <row r="428" s="15" customFormat="1" ht="12.75">
      <c r="C428" s="152"/>
    </row>
    <row r="429" s="15" customFormat="1" ht="12.75">
      <c r="C429" s="152"/>
    </row>
    <row r="430" s="15" customFormat="1" ht="12.75">
      <c r="C430" s="152"/>
    </row>
    <row r="431" s="15" customFormat="1" ht="12.75">
      <c r="C431" s="152"/>
    </row>
    <row r="432" s="15" customFormat="1" ht="12.75">
      <c r="C432" s="152"/>
    </row>
    <row r="433" s="15" customFormat="1" ht="12.75">
      <c r="C433" s="152"/>
    </row>
    <row r="434" s="15" customFormat="1" ht="12.75">
      <c r="C434" s="152"/>
    </row>
    <row r="435" s="15" customFormat="1" ht="12.75">
      <c r="C435" s="152"/>
    </row>
    <row r="436" s="15" customFormat="1" ht="12.75">
      <c r="C436" s="152"/>
    </row>
    <row r="437" s="15" customFormat="1" ht="12.75">
      <c r="C437" s="135"/>
    </row>
    <row r="438" s="15" customFormat="1" ht="12.75">
      <c r="C438" s="135"/>
    </row>
    <row r="439" s="15" customFormat="1" ht="12.75">
      <c r="C439" s="135"/>
    </row>
    <row r="440" s="15" customFormat="1" ht="12.75">
      <c r="C440" s="135"/>
    </row>
    <row r="441" s="15" customFormat="1" ht="12.75">
      <c r="C441" s="135"/>
    </row>
    <row r="442" s="15" customFormat="1" ht="12.75">
      <c r="C442" s="135"/>
    </row>
    <row r="443" s="15" customFormat="1" ht="12.75">
      <c r="C443" s="135"/>
    </row>
    <row r="444" s="15" customFormat="1" ht="12.75">
      <c r="C444" s="135"/>
    </row>
    <row r="445" s="15" customFormat="1" ht="12.75">
      <c r="C445" s="135"/>
    </row>
    <row r="446" s="15" customFormat="1" ht="12.75">
      <c r="C446" s="135"/>
    </row>
    <row r="447" s="15" customFormat="1" ht="12.75">
      <c r="C447" s="135"/>
    </row>
    <row r="448" s="15" customFormat="1" ht="12.75">
      <c r="C448" s="135"/>
    </row>
    <row r="449" s="15" customFormat="1" ht="12.75">
      <c r="C449" s="135"/>
    </row>
    <row r="450" s="15" customFormat="1" ht="12.75">
      <c r="C450" s="135"/>
    </row>
    <row r="451" s="15" customFormat="1" ht="12.75">
      <c r="C451" s="135"/>
    </row>
    <row r="452" s="15" customFormat="1" ht="12.75">
      <c r="C452" s="135"/>
    </row>
    <row r="453" s="15" customFormat="1" ht="12.75">
      <c r="C453" s="135"/>
    </row>
    <row r="454" s="15" customFormat="1" ht="12.75">
      <c r="C454" s="135"/>
    </row>
    <row r="455" s="15" customFormat="1" ht="12.75">
      <c r="C455" s="135"/>
    </row>
    <row r="456" s="15" customFormat="1" ht="12.75">
      <c r="C456" s="135"/>
    </row>
    <row r="457" s="15" customFormat="1" ht="12.75">
      <c r="C457" s="135"/>
    </row>
    <row r="458" s="15" customFormat="1" ht="12.75">
      <c r="C458" s="135"/>
    </row>
    <row r="459" s="15" customFormat="1" ht="12.75">
      <c r="C459" s="135"/>
    </row>
    <row r="460" s="15" customFormat="1" ht="12.75">
      <c r="C460" s="135"/>
    </row>
    <row r="461" s="15" customFormat="1" ht="12.75">
      <c r="C461" s="135"/>
    </row>
    <row r="462" s="15" customFormat="1" ht="12.75">
      <c r="C462" s="135"/>
    </row>
    <row r="463" s="15" customFormat="1" ht="12.75">
      <c r="C463" s="135"/>
    </row>
    <row r="464" s="15" customFormat="1" ht="12.75">
      <c r="C464" s="135"/>
    </row>
    <row r="465" s="15" customFormat="1" ht="12.75">
      <c r="C465" s="135"/>
    </row>
    <row r="466" s="15" customFormat="1" ht="12.75">
      <c r="C466" s="135"/>
    </row>
    <row r="467" s="15" customFormat="1" ht="12.75">
      <c r="C467" s="135"/>
    </row>
    <row r="468" s="15" customFormat="1" ht="12.75">
      <c r="C468" s="135"/>
    </row>
    <row r="469" s="15" customFormat="1" ht="12.75">
      <c r="C469" s="135"/>
    </row>
    <row r="470" s="15" customFormat="1" ht="12.75">
      <c r="C470" s="135"/>
    </row>
    <row r="471" s="15" customFormat="1" ht="12.75">
      <c r="C471" s="135"/>
    </row>
    <row r="472" s="15" customFormat="1" ht="12.75">
      <c r="C472" s="135"/>
    </row>
    <row r="473" s="15" customFormat="1" ht="12.75">
      <c r="C473" s="135"/>
    </row>
    <row r="474" s="15" customFormat="1" ht="12.75">
      <c r="C474" s="135"/>
    </row>
    <row r="475" s="15" customFormat="1" ht="12.75">
      <c r="C475" s="135"/>
    </row>
    <row r="476" s="15" customFormat="1" ht="12.75">
      <c r="C476" s="135"/>
    </row>
    <row r="477" s="15" customFormat="1" ht="12.75">
      <c r="C477" s="135"/>
    </row>
    <row r="478" s="15" customFormat="1" ht="12.75">
      <c r="C478" s="135"/>
    </row>
    <row r="479" s="15" customFormat="1" ht="12.75">
      <c r="C479" s="135"/>
    </row>
    <row r="480" s="15" customFormat="1" ht="12.75">
      <c r="C480" s="135"/>
    </row>
    <row r="481" s="15" customFormat="1" ht="12.75">
      <c r="C481" s="135"/>
    </row>
    <row r="482" s="15" customFormat="1" ht="12.75">
      <c r="C482" s="135"/>
    </row>
    <row r="483" s="15" customFormat="1" ht="12.75">
      <c r="C483" s="135"/>
    </row>
    <row r="484" s="15" customFormat="1" ht="12.75">
      <c r="C484" s="135"/>
    </row>
    <row r="485" s="15" customFormat="1" ht="12.75">
      <c r="C485" s="135"/>
    </row>
    <row r="486" s="15" customFormat="1" ht="12.75">
      <c r="C486" s="135"/>
    </row>
    <row r="487" s="15" customFormat="1" ht="12.75">
      <c r="C487" s="135"/>
    </row>
    <row r="488" s="15" customFormat="1" ht="12.75">
      <c r="C488" s="135"/>
    </row>
    <row r="489" s="15" customFormat="1" ht="12.75">
      <c r="C489" s="135"/>
    </row>
    <row r="490" s="15" customFormat="1" ht="12.75">
      <c r="C490" s="135"/>
    </row>
    <row r="491" s="15" customFormat="1" ht="12.75">
      <c r="C491" s="135"/>
    </row>
    <row r="492" s="15" customFormat="1" ht="12.75">
      <c r="C492" s="135"/>
    </row>
    <row r="493" s="15" customFormat="1" ht="12.75">
      <c r="C493" s="135"/>
    </row>
    <row r="494" s="15" customFormat="1" ht="12.75">
      <c r="C494" s="135"/>
    </row>
    <row r="495" s="15" customFormat="1" ht="12.75">
      <c r="C495" s="135"/>
    </row>
    <row r="496" s="15" customFormat="1" ht="12.75">
      <c r="C496" s="135"/>
    </row>
    <row r="497" s="15" customFormat="1" ht="12.75">
      <c r="C497" s="135"/>
    </row>
    <row r="498" s="15" customFormat="1" ht="12.75">
      <c r="C498" s="135"/>
    </row>
    <row r="499" s="15" customFormat="1" ht="12.75">
      <c r="C499" s="135"/>
    </row>
    <row r="500" s="15" customFormat="1" ht="12.75">
      <c r="C500" s="135"/>
    </row>
    <row r="501" s="15" customFormat="1" ht="12.75">
      <c r="C501" s="135"/>
    </row>
    <row r="502" s="15" customFormat="1" ht="12.75">
      <c r="C502" s="135"/>
    </row>
    <row r="503" s="15" customFormat="1" ht="12.75">
      <c r="C503" s="135"/>
    </row>
    <row r="504" s="15" customFormat="1" ht="12.75">
      <c r="C504" s="135"/>
    </row>
    <row r="505" s="15" customFormat="1" ht="12.75">
      <c r="C505" s="135"/>
    </row>
    <row r="506" s="15" customFormat="1" ht="12.75">
      <c r="C506" s="135"/>
    </row>
    <row r="507" s="15" customFormat="1" ht="12.75">
      <c r="C507" s="135"/>
    </row>
    <row r="508" s="15" customFormat="1" ht="12.75">
      <c r="C508" s="135"/>
    </row>
    <row r="509" s="15" customFormat="1" ht="12.75">
      <c r="C509" s="135"/>
    </row>
    <row r="510" s="15" customFormat="1" ht="12.75">
      <c r="C510" s="135"/>
    </row>
    <row r="511" s="15" customFormat="1" ht="12.75">
      <c r="C511" s="135"/>
    </row>
    <row r="512" s="15" customFormat="1" ht="12.75">
      <c r="C512" s="135"/>
    </row>
    <row r="513" s="15" customFormat="1" ht="12.75">
      <c r="C513" s="135"/>
    </row>
    <row r="514" s="15" customFormat="1" ht="12.75">
      <c r="C514" s="135"/>
    </row>
    <row r="515" s="15" customFormat="1" ht="12.75">
      <c r="C515" s="135"/>
    </row>
    <row r="516" s="15" customFormat="1" ht="12.75">
      <c r="C516" s="135"/>
    </row>
    <row r="517" s="15" customFormat="1" ht="12.75">
      <c r="C517" s="135"/>
    </row>
    <row r="518" s="15" customFormat="1" ht="12.75">
      <c r="C518" s="135"/>
    </row>
    <row r="519" s="15" customFormat="1" ht="12.75">
      <c r="C519" s="135"/>
    </row>
    <row r="520" s="15" customFormat="1" ht="12.75">
      <c r="C520" s="135"/>
    </row>
    <row r="521" s="15" customFormat="1" ht="12.75">
      <c r="C521" s="135"/>
    </row>
    <row r="522" s="15" customFormat="1" ht="12.75">
      <c r="C522" s="135"/>
    </row>
    <row r="523" s="15" customFormat="1" ht="12.75">
      <c r="C523" s="135"/>
    </row>
    <row r="524" s="15" customFormat="1" ht="12.75">
      <c r="C524" s="135"/>
    </row>
    <row r="525" s="15" customFormat="1" ht="12.75">
      <c r="C525" s="135"/>
    </row>
    <row r="526" s="15" customFormat="1" ht="12.75">
      <c r="C526" s="135"/>
    </row>
    <row r="527" s="15" customFormat="1" ht="12.75">
      <c r="C527" s="135"/>
    </row>
    <row r="528" s="15" customFormat="1" ht="12.75">
      <c r="C528" s="135"/>
    </row>
    <row r="529" s="15" customFormat="1" ht="12.75">
      <c r="C529" s="135"/>
    </row>
    <row r="530" s="15" customFormat="1" ht="12.75">
      <c r="C530" s="135"/>
    </row>
    <row r="531" s="15" customFormat="1" ht="12.75">
      <c r="C531" s="135"/>
    </row>
    <row r="532" s="15" customFormat="1" ht="12.75">
      <c r="C532" s="135"/>
    </row>
    <row r="533" s="15" customFormat="1" ht="12.75">
      <c r="C533" s="135"/>
    </row>
    <row r="534" s="15" customFormat="1" ht="12.75">
      <c r="C534" s="135"/>
    </row>
    <row r="535" s="15" customFormat="1" ht="12.75">
      <c r="C535" s="135"/>
    </row>
    <row r="536" s="15" customFormat="1" ht="12.75">
      <c r="C536" s="135"/>
    </row>
    <row r="537" s="15" customFormat="1" ht="12.75">
      <c r="C537" s="135"/>
    </row>
    <row r="538" s="15" customFormat="1" ht="12.75">
      <c r="C538" s="135"/>
    </row>
    <row r="539" s="15" customFormat="1" ht="12.75">
      <c r="C539" s="135"/>
    </row>
    <row r="540" s="15" customFormat="1" ht="12.75">
      <c r="C540" s="135"/>
    </row>
    <row r="541" s="15" customFormat="1" ht="12.75">
      <c r="C541" s="135"/>
    </row>
    <row r="542" s="15" customFormat="1" ht="12.75">
      <c r="C542" s="135"/>
    </row>
    <row r="543" s="15" customFormat="1" ht="12.75">
      <c r="C543" s="135"/>
    </row>
    <row r="544" s="15" customFormat="1" ht="12.75">
      <c r="C544" s="135"/>
    </row>
    <row r="545" s="15" customFormat="1" ht="12.75">
      <c r="C545" s="135"/>
    </row>
    <row r="546" s="15" customFormat="1" ht="12.75">
      <c r="C546" s="135"/>
    </row>
    <row r="547" s="15" customFormat="1" ht="12.75">
      <c r="C547" s="135"/>
    </row>
    <row r="548" s="15" customFormat="1" ht="12.75">
      <c r="C548" s="135"/>
    </row>
    <row r="549" s="15" customFormat="1" ht="12.75">
      <c r="C549" s="135"/>
    </row>
    <row r="550" s="15" customFormat="1" ht="12.75">
      <c r="C550" s="135"/>
    </row>
    <row r="551" s="15" customFormat="1" ht="12.75">
      <c r="C551" s="135"/>
    </row>
    <row r="552" s="15" customFormat="1" ht="12.75">
      <c r="C552" s="135"/>
    </row>
    <row r="553" s="15" customFormat="1" ht="12.75">
      <c r="C553" s="135"/>
    </row>
    <row r="554" s="15" customFormat="1" ht="12.75">
      <c r="C554" s="135"/>
    </row>
    <row r="555" s="15" customFormat="1" ht="12.75">
      <c r="C555" s="135"/>
    </row>
    <row r="556" s="15" customFormat="1" ht="12.75">
      <c r="C556" s="135"/>
    </row>
    <row r="557" s="15" customFormat="1" ht="12.75">
      <c r="C557" s="135"/>
    </row>
    <row r="558" s="15" customFormat="1" ht="12.75">
      <c r="C558" s="135"/>
    </row>
    <row r="559" s="15" customFormat="1" ht="12.75">
      <c r="C559" s="135"/>
    </row>
    <row r="560" s="15" customFormat="1" ht="12.75">
      <c r="C560" s="135"/>
    </row>
    <row r="561" s="15" customFormat="1" ht="12.75">
      <c r="C561" s="135"/>
    </row>
    <row r="562" s="15" customFormat="1" ht="12.75">
      <c r="C562" s="135"/>
    </row>
    <row r="563" s="15" customFormat="1" ht="12.75">
      <c r="C563" s="135"/>
    </row>
    <row r="564" s="15" customFormat="1" ht="12.75">
      <c r="C564" s="135"/>
    </row>
    <row r="565" s="15" customFormat="1" ht="12.75">
      <c r="C565" s="135"/>
    </row>
    <row r="566" s="15" customFormat="1" ht="12.75">
      <c r="C566" s="135"/>
    </row>
    <row r="567" s="15" customFormat="1" ht="12.75">
      <c r="C567" s="135"/>
    </row>
    <row r="568" s="15" customFormat="1" ht="12.75">
      <c r="C568" s="135"/>
    </row>
    <row r="569" s="15" customFormat="1" ht="12.75">
      <c r="C569" s="135"/>
    </row>
    <row r="570" s="15" customFormat="1" ht="12.75">
      <c r="C570" s="135"/>
    </row>
    <row r="571" s="15" customFormat="1" ht="12.75">
      <c r="C571" s="135"/>
    </row>
    <row r="572" s="15" customFormat="1" ht="12.75">
      <c r="C572" s="135"/>
    </row>
    <row r="573" s="15" customFormat="1" ht="12.75">
      <c r="C573" s="135"/>
    </row>
    <row r="574" s="15" customFormat="1" ht="12.75">
      <c r="C574" s="135"/>
    </row>
    <row r="575" s="15" customFormat="1" ht="12.75">
      <c r="C575" s="135"/>
    </row>
    <row r="576" s="15" customFormat="1" ht="12.75">
      <c r="C576" s="135"/>
    </row>
    <row r="577" s="15" customFormat="1" ht="12.75">
      <c r="C577" s="135"/>
    </row>
    <row r="578" s="15" customFormat="1" ht="12.75">
      <c r="C578" s="135"/>
    </row>
    <row r="579" s="15" customFormat="1" ht="12.75">
      <c r="C579" s="135"/>
    </row>
    <row r="580" s="15" customFormat="1" ht="12.75">
      <c r="C580" s="135"/>
    </row>
    <row r="581" s="15" customFormat="1" ht="12.75">
      <c r="C581" s="135"/>
    </row>
    <row r="582" s="15" customFormat="1" ht="12.75">
      <c r="C582" s="135"/>
    </row>
    <row r="583" s="15" customFormat="1" ht="12.75">
      <c r="C583" s="135"/>
    </row>
    <row r="584" s="15" customFormat="1" ht="12.75">
      <c r="C584" s="135"/>
    </row>
    <row r="585" s="15" customFormat="1" ht="12.75">
      <c r="C585" s="135"/>
    </row>
    <row r="586" s="15" customFormat="1" ht="12.75">
      <c r="C586" s="135"/>
    </row>
    <row r="587" s="15" customFormat="1" ht="12.75">
      <c r="C587" s="135"/>
    </row>
    <row r="588" s="15" customFormat="1" ht="12.75">
      <c r="C588" s="135"/>
    </row>
    <row r="589" s="15" customFormat="1" ht="12.75">
      <c r="C589" s="135"/>
    </row>
    <row r="590" s="15" customFormat="1" ht="12.75">
      <c r="C590" s="135"/>
    </row>
    <row r="591" s="15" customFormat="1" ht="12.75">
      <c r="C591" s="135"/>
    </row>
    <row r="592" s="15" customFormat="1" ht="12.75">
      <c r="C592" s="135"/>
    </row>
    <row r="593" s="15" customFormat="1" ht="12.75">
      <c r="C593" s="135"/>
    </row>
    <row r="594" s="15" customFormat="1" ht="12.75">
      <c r="C594" s="135"/>
    </row>
    <row r="595" s="15" customFormat="1" ht="12.75">
      <c r="C595" s="135"/>
    </row>
    <row r="596" s="15" customFormat="1" ht="12.75">
      <c r="C596" s="135"/>
    </row>
    <row r="597" s="15" customFormat="1" ht="12.75">
      <c r="C597" s="135"/>
    </row>
    <row r="598" s="15" customFormat="1" ht="12.75">
      <c r="C598" s="135"/>
    </row>
    <row r="599" s="15" customFormat="1" ht="12.75">
      <c r="C599" s="135"/>
    </row>
    <row r="600" s="15" customFormat="1" ht="12.75">
      <c r="C600" s="135"/>
    </row>
    <row r="601" s="15" customFormat="1" ht="12.75">
      <c r="C601" s="135"/>
    </row>
    <row r="602" s="15" customFormat="1" ht="12.75">
      <c r="C602" s="135"/>
    </row>
    <row r="603" s="15" customFormat="1" ht="12.75">
      <c r="C603" s="135"/>
    </row>
    <row r="604" s="15" customFormat="1" ht="12.75">
      <c r="C604" s="135"/>
    </row>
    <row r="605" s="15" customFormat="1" ht="12.75">
      <c r="C605" s="135"/>
    </row>
    <row r="606" s="15" customFormat="1" ht="12.75">
      <c r="C606" s="135"/>
    </row>
    <row r="607" s="15" customFormat="1" ht="12.75">
      <c r="C607" s="135"/>
    </row>
    <row r="608" s="15" customFormat="1" ht="12.75">
      <c r="C608" s="135"/>
    </row>
    <row r="609" s="15" customFormat="1" ht="12.75">
      <c r="C609" s="135"/>
    </row>
    <row r="610" s="15" customFormat="1" ht="12.75">
      <c r="C610" s="135"/>
    </row>
    <row r="611" s="15" customFormat="1" ht="12.75">
      <c r="C611" s="135"/>
    </row>
    <row r="612" s="15" customFormat="1" ht="12.75">
      <c r="C612" s="135"/>
    </row>
    <row r="613" s="15" customFormat="1" ht="12.75">
      <c r="C613" s="135"/>
    </row>
    <row r="614" s="15" customFormat="1" ht="12.75">
      <c r="C614" s="135"/>
    </row>
    <row r="615" s="15" customFormat="1" ht="12.75">
      <c r="C615" s="135"/>
    </row>
    <row r="616" s="15" customFormat="1" ht="12.75">
      <c r="C616" s="135"/>
    </row>
    <row r="617" s="15" customFormat="1" ht="12.75">
      <c r="C617" s="135"/>
    </row>
    <row r="618" s="15" customFormat="1" ht="12.75">
      <c r="C618" s="135"/>
    </row>
    <row r="619" s="15" customFormat="1" ht="12.75">
      <c r="C619" s="135"/>
    </row>
    <row r="620" s="15" customFormat="1" ht="12.75">
      <c r="C620" s="135"/>
    </row>
    <row r="621" s="15" customFormat="1" ht="12.75">
      <c r="C621" s="135"/>
    </row>
    <row r="622" s="15" customFormat="1" ht="12.75">
      <c r="C622" s="135"/>
    </row>
    <row r="623" s="15" customFormat="1" ht="12.75">
      <c r="C623" s="135"/>
    </row>
    <row r="624" s="15" customFormat="1" ht="12.75">
      <c r="C624" s="135"/>
    </row>
    <row r="625" s="15" customFormat="1" ht="12.75">
      <c r="C625" s="135"/>
    </row>
    <row r="626" s="15" customFormat="1" ht="12.75">
      <c r="C626" s="135"/>
    </row>
    <row r="627" s="15" customFormat="1" ht="12.75">
      <c r="C627" s="135"/>
    </row>
    <row r="628" s="15" customFormat="1" ht="12.75">
      <c r="C628" s="135"/>
    </row>
    <row r="629" s="15" customFormat="1" ht="12.75">
      <c r="C629" s="135"/>
    </row>
    <row r="630" s="15" customFormat="1" ht="12.75">
      <c r="C630" s="135"/>
    </row>
    <row r="631" s="15" customFormat="1" ht="12.75">
      <c r="C631" s="135"/>
    </row>
    <row r="632" s="15" customFormat="1" ht="12.75">
      <c r="C632" s="135"/>
    </row>
    <row r="633" s="15" customFormat="1" ht="12.75">
      <c r="C633" s="135"/>
    </row>
    <row r="634" s="15" customFormat="1" ht="12.75">
      <c r="C634" s="135"/>
    </row>
    <row r="635" s="15" customFormat="1" ht="12.75">
      <c r="C635" s="135"/>
    </row>
    <row r="636" s="15" customFormat="1" ht="12.75">
      <c r="C636" s="135"/>
    </row>
    <row r="637" s="15" customFormat="1" ht="12.75">
      <c r="C637" s="135"/>
    </row>
    <row r="638" s="15" customFormat="1" ht="12.75">
      <c r="C638" s="135"/>
    </row>
    <row r="639" s="15" customFormat="1" ht="12.75">
      <c r="C639" s="135"/>
    </row>
    <row r="640" s="15" customFormat="1" ht="12.75">
      <c r="C640" s="135"/>
    </row>
    <row r="641" s="15" customFormat="1" ht="12.75">
      <c r="C641" s="135"/>
    </row>
    <row r="642" s="15" customFormat="1" ht="12.75">
      <c r="C642" s="135"/>
    </row>
    <row r="643" s="15" customFormat="1" ht="12.75">
      <c r="C643" s="135"/>
    </row>
    <row r="644" s="15" customFormat="1" ht="12.75">
      <c r="C644" s="135"/>
    </row>
    <row r="645" s="15" customFormat="1" ht="12.75">
      <c r="C645" s="135"/>
    </row>
    <row r="646" s="15" customFormat="1" ht="12.75">
      <c r="C646" s="135"/>
    </row>
    <row r="647" s="15" customFormat="1" ht="12.75">
      <c r="C647" s="135"/>
    </row>
    <row r="648" s="15" customFormat="1" ht="12.75">
      <c r="C648" s="135"/>
    </row>
    <row r="649" s="15" customFormat="1" ht="12.75">
      <c r="C649" s="135"/>
    </row>
    <row r="650" s="15" customFormat="1" ht="12.75">
      <c r="C650" s="135"/>
    </row>
    <row r="651" s="15" customFormat="1" ht="12.75">
      <c r="C651" s="135"/>
    </row>
    <row r="652" s="15" customFormat="1" ht="12.75">
      <c r="C652" s="135"/>
    </row>
    <row r="653" s="15" customFormat="1" ht="12.75">
      <c r="C653" s="135"/>
    </row>
    <row r="654" s="15" customFormat="1" ht="12.75">
      <c r="C654" s="135"/>
    </row>
    <row r="655" s="15" customFormat="1" ht="12.75">
      <c r="C655" s="135"/>
    </row>
    <row r="656" s="15" customFormat="1" ht="12.75">
      <c r="C656" s="135"/>
    </row>
    <row r="657" s="15" customFormat="1" ht="12.75">
      <c r="C657" s="135"/>
    </row>
    <row r="658" s="15" customFormat="1" ht="12.75">
      <c r="C658" s="135"/>
    </row>
    <row r="659" s="15" customFormat="1" ht="12.75">
      <c r="C659" s="135"/>
    </row>
    <row r="660" s="15" customFormat="1" ht="12.75">
      <c r="C660" s="135"/>
    </row>
    <row r="661" s="15" customFormat="1" ht="12.75">
      <c r="C661" s="135"/>
    </row>
    <row r="662" s="15" customFormat="1" ht="12.75">
      <c r="C662" s="135"/>
    </row>
    <row r="663" s="15" customFormat="1" ht="12.75">
      <c r="C663" s="135"/>
    </row>
    <row r="664" s="15" customFormat="1" ht="12.75">
      <c r="C664" s="135"/>
    </row>
    <row r="665" s="15" customFormat="1" ht="12.75">
      <c r="C665" s="135"/>
    </row>
    <row r="666" s="15" customFormat="1" ht="12.75">
      <c r="C666" s="135"/>
    </row>
    <row r="667" s="15" customFormat="1" ht="12.75">
      <c r="C667" s="135"/>
    </row>
    <row r="668" s="15" customFormat="1" ht="12.75">
      <c r="C668" s="135"/>
    </row>
    <row r="669" s="15" customFormat="1" ht="12.75">
      <c r="C669" s="135"/>
    </row>
    <row r="670" s="15" customFormat="1" ht="12.75">
      <c r="C670" s="135"/>
    </row>
    <row r="671" s="15" customFormat="1" ht="12.75">
      <c r="C671" s="135"/>
    </row>
    <row r="672" s="15" customFormat="1" ht="12.75">
      <c r="C672" s="135"/>
    </row>
    <row r="673" s="15" customFormat="1" ht="12.75">
      <c r="C673" s="135"/>
    </row>
    <row r="674" s="15" customFormat="1" ht="12.75">
      <c r="C674" s="135"/>
    </row>
    <row r="675" s="15" customFormat="1" ht="12.75">
      <c r="C675" s="135"/>
    </row>
    <row r="676" s="15" customFormat="1" ht="12.75">
      <c r="C676" s="135"/>
    </row>
    <row r="677" s="15" customFormat="1" ht="12.75">
      <c r="C677" s="135"/>
    </row>
    <row r="678" s="15" customFormat="1" ht="12.75">
      <c r="C678" s="135"/>
    </row>
    <row r="679" s="15" customFormat="1" ht="12.75">
      <c r="C679" s="135"/>
    </row>
    <row r="680" s="15" customFormat="1" ht="12.75">
      <c r="C680" s="135"/>
    </row>
    <row r="681" s="15" customFormat="1" ht="12.75">
      <c r="C681" s="135"/>
    </row>
    <row r="682" s="15" customFormat="1" ht="12.75">
      <c r="C682" s="135"/>
    </row>
    <row r="683" s="15" customFormat="1" ht="12.75">
      <c r="C683" s="135"/>
    </row>
    <row r="684" s="15" customFormat="1" ht="12.75">
      <c r="C684" s="135"/>
    </row>
    <row r="685" s="15" customFormat="1" ht="12.75">
      <c r="C685" s="135"/>
    </row>
    <row r="686" s="15" customFormat="1" ht="12.75">
      <c r="C686" s="135"/>
    </row>
    <row r="687" s="15" customFormat="1" ht="12.75">
      <c r="C687" s="135"/>
    </row>
    <row r="688" s="15" customFormat="1" ht="12.75">
      <c r="C688" s="135"/>
    </row>
    <row r="689" s="15" customFormat="1" ht="12.75">
      <c r="C689" s="135"/>
    </row>
    <row r="690" s="15" customFormat="1" ht="12.75">
      <c r="C690" s="135"/>
    </row>
    <row r="691" s="15" customFormat="1" ht="12.75">
      <c r="C691" s="135"/>
    </row>
    <row r="692" s="15" customFormat="1" ht="12.75">
      <c r="C692" s="135"/>
    </row>
    <row r="693" s="15" customFormat="1" ht="12.75">
      <c r="C693" s="135"/>
    </row>
    <row r="694" s="15" customFormat="1" ht="12.75">
      <c r="C694" s="135"/>
    </row>
    <row r="695" s="15" customFormat="1" ht="12.75">
      <c r="C695" s="135"/>
    </row>
    <row r="696" s="15" customFormat="1" ht="12.75">
      <c r="C696" s="135"/>
    </row>
    <row r="697" s="15" customFormat="1" ht="12.75">
      <c r="C697" s="135"/>
    </row>
    <row r="698" s="15" customFormat="1" ht="12.75">
      <c r="C698" s="135"/>
    </row>
    <row r="699" s="15" customFormat="1" ht="12.75">
      <c r="C699" s="135"/>
    </row>
    <row r="700" s="15" customFormat="1" ht="12.75">
      <c r="C700" s="135"/>
    </row>
    <row r="701" s="15" customFormat="1" ht="12.75">
      <c r="C701" s="135"/>
    </row>
    <row r="702" s="15" customFormat="1" ht="12.75">
      <c r="C702" s="135"/>
    </row>
    <row r="703" s="15" customFormat="1" ht="12.75">
      <c r="C703" s="135"/>
    </row>
    <row r="704" s="15" customFormat="1" ht="12.75">
      <c r="C704" s="135"/>
    </row>
    <row r="705" s="15" customFormat="1" ht="12.75">
      <c r="C705" s="135"/>
    </row>
    <row r="706" s="15" customFormat="1" ht="12.75">
      <c r="C706" s="135"/>
    </row>
    <row r="707" s="15" customFormat="1" ht="12.75">
      <c r="C707" s="135"/>
    </row>
    <row r="708" s="15" customFormat="1" ht="12.75">
      <c r="C708" s="135"/>
    </row>
    <row r="709" s="15" customFormat="1" ht="12.75">
      <c r="C709" s="135"/>
    </row>
    <row r="710" s="15" customFormat="1" ht="12.75">
      <c r="C710" s="135"/>
    </row>
    <row r="711" s="15" customFormat="1" ht="12.75">
      <c r="C711" s="135"/>
    </row>
    <row r="712" s="15" customFormat="1" ht="12.75">
      <c r="C712" s="135"/>
    </row>
    <row r="713" s="15" customFormat="1" ht="12.75">
      <c r="C713" s="135"/>
    </row>
    <row r="714" s="15" customFormat="1" ht="12.75">
      <c r="C714" s="135"/>
    </row>
    <row r="715" s="15" customFormat="1" ht="12.75">
      <c r="C715" s="135"/>
    </row>
    <row r="716" s="15" customFormat="1" ht="12.75">
      <c r="C716" s="135"/>
    </row>
    <row r="717" s="15" customFormat="1" ht="12.75">
      <c r="C717" s="135"/>
    </row>
    <row r="718" s="15" customFormat="1" ht="12.75">
      <c r="C718" s="135"/>
    </row>
    <row r="719" s="15" customFormat="1" ht="12.75">
      <c r="C719" s="135"/>
    </row>
    <row r="720" s="15" customFormat="1" ht="12.75">
      <c r="C720" s="135"/>
    </row>
    <row r="721" s="15" customFormat="1" ht="12.75">
      <c r="C721" s="135"/>
    </row>
    <row r="722" s="15" customFormat="1" ht="12.75">
      <c r="C722" s="135"/>
    </row>
    <row r="723" s="15" customFormat="1" ht="12.75">
      <c r="C723" s="135"/>
    </row>
    <row r="724" s="15" customFormat="1" ht="12.75">
      <c r="C724" s="135"/>
    </row>
    <row r="725" s="15" customFormat="1" ht="12.75">
      <c r="C725" s="135"/>
    </row>
    <row r="726" s="15" customFormat="1" ht="12.75">
      <c r="C726" s="135"/>
    </row>
    <row r="727" s="15" customFormat="1" ht="12.75">
      <c r="C727" s="135"/>
    </row>
    <row r="728" s="15" customFormat="1" ht="12.75">
      <c r="C728" s="135"/>
    </row>
    <row r="729" s="15" customFormat="1" ht="12.75">
      <c r="C729" s="135"/>
    </row>
    <row r="730" s="15" customFormat="1" ht="12.75">
      <c r="C730" s="135"/>
    </row>
    <row r="731" s="15" customFormat="1" ht="12.75">
      <c r="C731" s="135"/>
    </row>
    <row r="732" s="15" customFormat="1" ht="12.75">
      <c r="C732" s="135"/>
    </row>
    <row r="733" s="15" customFormat="1" ht="12.75">
      <c r="C733" s="135"/>
    </row>
    <row r="734" s="15" customFormat="1" ht="12.75">
      <c r="C734" s="135"/>
    </row>
    <row r="735" s="15" customFormat="1" ht="12.75">
      <c r="C735" s="135"/>
    </row>
    <row r="736" s="15" customFormat="1" ht="12.75">
      <c r="C736" s="135"/>
    </row>
    <row r="737" s="15" customFormat="1" ht="12.75">
      <c r="C737" s="135"/>
    </row>
    <row r="738" s="15" customFormat="1" ht="12.75">
      <c r="C738" s="135"/>
    </row>
    <row r="739" s="15" customFormat="1" ht="12.75">
      <c r="C739" s="135"/>
    </row>
    <row r="740" s="15" customFormat="1" ht="12.75">
      <c r="C740" s="135"/>
    </row>
    <row r="741" s="15" customFormat="1" ht="12.75">
      <c r="C741" s="135"/>
    </row>
    <row r="742" s="15" customFormat="1" ht="12.75">
      <c r="C742" s="135"/>
    </row>
    <row r="743" s="15" customFormat="1" ht="12.75">
      <c r="C743" s="135"/>
    </row>
    <row r="744" s="15" customFormat="1" ht="12.75">
      <c r="C744" s="135"/>
    </row>
    <row r="745" s="15" customFormat="1" ht="12.75">
      <c r="C745" s="135"/>
    </row>
    <row r="746" s="15" customFormat="1" ht="12.75">
      <c r="C746" s="135"/>
    </row>
    <row r="747" s="15" customFormat="1" ht="12.75">
      <c r="C747" s="135"/>
    </row>
    <row r="748" s="15" customFormat="1" ht="12.75">
      <c r="C748" s="135"/>
    </row>
    <row r="749" s="15" customFormat="1" ht="12.75">
      <c r="C749" s="135"/>
    </row>
    <row r="750" s="15" customFormat="1" ht="12.75">
      <c r="C750" s="135"/>
    </row>
    <row r="751" s="15" customFormat="1" ht="12.75">
      <c r="C751" s="135"/>
    </row>
    <row r="752" s="15" customFormat="1" ht="12.75">
      <c r="C752" s="135"/>
    </row>
    <row r="753" s="15" customFormat="1" ht="12.75">
      <c r="C753" s="135"/>
    </row>
    <row r="754" s="15" customFormat="1" ht="12.75">
      <c r="C754" s="135"/>
    </row>
    <row r="755" s="15" customFormat="1" ht="12.75">
      <c r="C755" s="135"/>
    </row>
    <row r="756" s="15" customFormat="1" ht="12.75">
      <c r="C756" s="135"/>
    </row>
    <row r="757" s="15" customFormat="1" ht="12.75">
      <c r="C757" s="135"/>
    </row>
    <row r="758" s="15" customFormat="1" ht="12.75">
      <c r="C758" s="135"/>
    </row>
    <row r="759" s="15" customFormat="1" ht="12.75">
      <c r="C759" s="135"/>
    </row>
    <row r="760" s="15" customFormat="1" ht="12.75">
      <c r="C760" s="135"/>
    </row>
    <row r="761" s="15" customFormat="1" ht="12.75">
      <c r="C761" s="135"/>
    </row>
    <row r="762" s="15" customFormat="1" ht="12.75">
      <c r="C762" s="135"/>
    </row>
    <row r="763" s="15" customFormat="1" ht="12.75">
      <c r="C763" s="135"/>
    </row>
    <row r="764" s="15" customFormat="1" ht="12.75">
      <c r="C764" s="135"/>
    </row>
    <row r="765" s="15" customFormat="1" ht="12.75">
      <c r="C765" s="135"/>
    </row>
    <row r="766" s="15" customFormat="1" ht="12.75">
      <c r="C766" s="135"/>
    </row>
    <row r="767" s="15" customFormat="1" ht="12.75">
      <c r="C767" s="135"/>
    </row>
    <row r="768" s="15" customFormat="1" ht="12.75">
      <c r="C768" s="135"/>
    </row>
    <row r="769" s="15" customFormat="1" ht="12.75">
      <c r="C769" s="135"/>
    </row>
    <row r="770" s="15" customFormat="1" ht="12.75">
      <c r="C770" s="135"/>
    </row>
    <row r="771" s="15" customFormat="1" ht="12.75">
      <c r="C771" s="135"/>
    </row>
    <row r="772" s="15" customFormat="1" ht="12.75">
      <c r="C772" s="135"/>
    </row>
    <row r="773" s="15" customFormat="1" ht="12.75">
      <c r="C773" s="135"/>
    </row>
    <row r="774" s="15" customFormat="1" ht="12.75">
      <c r="C774" s="135"/>
    </row>
    <row r="775" s="15" customFormat="1" ht="12.75">
      <c r="C775" s="135"/>
    </row>
    <row r="776" s="15" customFormat="1" ht="12.75">
      <c r="C776" s="135"/>
    </row>
    <row r="777" s="15" customFormat="1" ht="12.75">
      <c r="C777" s="135"/>
    </row>
    <row r="778" s="15" customFormat="1" ht="12.75">
      <c r="C778" s="135"/>
    </row>
    <row r="779" s="15" customFormat="1" ht="12.75">
      <c r="C779" s="135"/>
    </row>
    <row r="780" s="15" customFormat="1" ht="12.75">
      <c r="C780" s="135"/>
    </row>
    <row r="781" s="15" customFormat="1" ht="12.75">
      <c r="C781" s="135"/>
    </row>
    <row r="782" s="15" customFormat="1" ht="12.75">
      <c r="C782" s="135"/>
    </row>
    <row r="783" s="15" customFormat="1" ht="12.75">
      <c r="C783" s="135"/>
    </row>
    <row r="784" s="15" customFormat="1" ht="12.75">
      <c r="C784" s="135"/>
    </row>
    <row r="785" s="15" customFormat="1" ht="12.75">
      <c r="C785" s="135"/>
    </row>
    <row r="786" s="15" customFormat="1" ht="12.75">
      <c r="C786" s="135"/>
    </row>
    <row r="787" s="15" customFormat="1" ht="12.75">
      <c r="C787" s="135"/>
    </row>
    <row r="788" s="15" customFormat="1" ht="12.75">
      <c r="C788" s="135"/>
    </row>
    <row r="789" s="15" customFormat="1" ht="12.75">
      <c r="C789" s="135"/>
    </row>
    <row r="790" s="15" customFormat="1" ht="12.75">
      <c r="C790" s="135"/>
    </row>
    <row r="791" s="15" customFormat="1" ht="12.75">
      <c r="C791" s="135"/>
    </row>
    <row r="792" s="15" customFormat="1" ht="12.75">
      <c r="C792" s="135"/>
    </row>
    <row r="793" s="15" customFormat="1" ht="12.75">
      <c r="C793" s="135"/>
    </row>
    <row r="794" s="15" customFormat="1" ht="12.75">
      <c r="C794" s="135"/>
    </row>
    <row r="795" s="15" customFormat="1" ht="12.75">
      <c r="C795" s="135"/>
    </row>
    <row r="796" s="15" customFormat="1" ht="12.75">
      <c r="C796" s="135"/>
    </row>
    <row r="797" s="15" customFormat="1" ht="12.75">
      <c r="C797" s="135"/>
    </row>
    <row r="798" s="15" customFormat="1" ht="12.75">
      <c r="C798" s="135"/>
    </row>
    <row r="799" s="15" customFormat="1" ht="12.75">
      <c r="C799" s="135"/>
    </row>
    <row r="800" s="15" customFormat="1" ht="12.75">
      <c r="C800" s="135"/>
    </row>
    <row r="801" s="15" customFormat="1" ht="12.75">
      <c r="C801" s="135"/>
    </row>
    <row r="802" s="15" customFormat="1" ht="12.75">
      <c r="C802" s="135"/>
    </row>
    <row r="803" s="15" customFormat="1" ht="12.75">
      <c r="C803" s="135"/>
    </row>
    <row r="804" s="15" customFormat="1" ht="12.75">
      <c r="C804" s="135"/>
    </row>
    <row r="805" s="15" customFormat="1" ht="12.75">
      <c r="C805" s="135"/>
    </row>
    <row r="806" s="15" customFormat="1" ht="12.75">
      <c r="C806" s="135"/>
    </row>
    <row r="807" s="15" customFormat="1" ht="12.75">
      <c r="C807" s="135"/>
    </row>
    <row r="808" s="15" customFormat="1" ht="12.75">
      <c r="C808" s="135"/>
    </row>
    <row r="809" s="15" customFormat="1" ht="12.75">
      <c r="C809" s="135"/>
    </row>
    <row r="810" s="15" customFormat="1" ht="12.75">
      <c r="C810" s="135"/>
    </row>
    <row r="811" s="15" customFormat="1" ht="12.75">
      <c r="C811" s="135"/>
    </row>
    <row r="812" s="15" customFormat="1" ht="12.75">
      <c r="C812" s="135"/>
    </row>
    <row r="813" s="15" customFormat="1" ht="12.75">
      <c r="C813" s="135"/>
    </row>
    <row r="814" s="15" customFormat="1" ht="12.75">
      <c r="C814" s="135"/>
    </row>
    <row r="815" s="15" customFormat="1" ht="12.75">
      <c r="C815" s="135"/>
    </row>
    <row r="816" s="15" customFormat="1" ht="12.75">
      <c r="C816" s="135"/>
    </row>
    <row r="817" spans="3:8" s="15" customFormat="1" ht="12.75">
      <c r="C817" s="135"/>
      <c r="D817" s="1"/>
      <c r="E817" s="1"/>
      <c r="F817" s="1"/>
      <c r="G817" s="1"/>
      <c r="H817" s="1"/>
    </row>
    <row r="818" spans="3:8" s="15" customFormat="1" ht="12.75">
      <c r="C818" s="135"/>
      <c r="D818" s="1"/>
      <c r="E818" s="1"/>
      <c r="F818" s="1"/>
      <c r="G818" s="1"/>
      <c r="H818" s="1"/>
    </row>
  </sheetData>
  <sheetProtection/>
  <mergeCells count="8">
    <mergeCell ref="B78:H78"/>
    <mergeCell ref="B79:H79"/>
    <mergeCell ref="A2:B3"/>
    <mergeCell ref="A4:B4"/>
    <mergeCell ref="A1:H1"/>
    <mergeCell ref="E2:F2"/>
    <mergeCell ref="G2:H2"/>
    <mergeCell ref="C2:D2"/>
  </mergeCells>
  <printOptions horizontalCentered="1"/>
  <pageMargins left="0.570866141732" right="0" top="0.56" bottom="0.56" header="0" footer="0.23"/>
  <pageSetup firstPageNumber="1" useFirstPageNumber="1" horizontalDpi="600" verticalDpi="600" orientation="landscape" pageOrder="overThenDown" scale="90" r:id="rId1"/>
  <headerFooter alignWithMargins="0">
    <oddHeader>&amp;R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9"/>
  <sheetViews>
    <sheetView zoomScaleSheetLayoutView="115" zoomScalePageLayoutView="0" workbookViewId="0" topLeftCell="A1">
      <pane xSplit="2" ySplit="4" topLeftCell="E5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8" sqref="A8"/>
    </sheetView>
  </sheetViews>
  <sheetFormatPr defaultColWidth="9.140625" defaultRowHeight="12.75"/>
  <cols>
    <col min="1" max="1" width="18.7109375" style="15" customWidth="1"/>
    <col min="2" max="2" width="14.7109375" style="15" customWidth="1"/>
    <col min="3" max="3" width="5.7109375" style="15" bestFit="1" customWidth="1"/>
    <col min="4" max="4" width="8.7109375" style="15" customWidth="1"/>
    <col min="5" max="5" width="9.140625" style="15" customWidth="1"/>
    <col min="6" max="6" width="23.140625" style="15" customWidth="1"/>
    <col min="7" max="7" width="5.7109375" style="15" customWidth="1"/>
    <col min="8" max="9" width="12.57421875" style="15" bestFit="1" customWidth="1"/>
    <col min="10" max="13" width="11.57421875" style="15" bestFit="1" customWidth="1"/>
    <col min="14" max="155" width="11.7109375" style="15" customWidth="1"/>
    <col min="156" max="16384" width="9.140625" style="15" customWidth="1"/>
  </cols>
  <sheetData>
    <row r="1" spans="1:13" ht="23.25" customHeight="1">
      <c r="A1" s="168" t="s">
        <v>172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23.25" customHeight="1">
      <c r="A2" s="169" t="s">
        <v>49</v>
      </c>
      <c r="B2" s="169" t="s">
        <v>50</v>
      </c>
      <c r="C2" s="169" t="s">
        <v>52</v>
      </c>
      <c r="D2" s="169" t="s">
        <v>53</v>
      </c>
      <c r="E2" s="169" t="s">
        <v>54</v>
      </c>
      <c r="F2" s="169" t="s">
        <v>55</v>
      </c>
      <c r="G2" s="169" t="s">
        <v>56</v>
      </c>
      <c r="H2" s="169" t="s">
        <v>57</v>
      </c>
      <c r="I2" s="169"/>
      <c r="J2" s="169" t="s">
        <v>58</v>
      </c>
      <c r="K2" s="169"/>
      <c r="L2" s="169" t="s">
        <v>59</v>
      </c>
      <c r="M2" s="169"/>
    </row>
    <row r="3" spans="1:13" ht="33" customHeight="1">
      <c r="A3" s="169"/>
      <c r="B3" s="169"/>
      <c r="C3" s="169"/>
      <c r="D3" s="169"/>
      <c r="E3" s="169"/>
      <c r="F3" s="169"/>
      <c r="G3" s="169"/>
      <c r="H3" s="156" t="s">
        <v>271</v>
      </c>
      <c r="I3" s="156" t="s">
        <v>620</v>
      </c>
      <c r="J3" s="156" t="s">
        <v>272</v>
      </c>
      <c r="K3" s="156" t="s">
        <v>619</v>
      </c>
      <c r="L3" s="156" t="s">
        <v>272</v>
      </c>
      <c r="M3" s="156" t="s">
        <v>619</v>
      </c>
    </row>
    <row r="4" spans="1:13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4" ht="36.75">
      <c r="A5" s="49" t="s">
        <v>91</v>
      </c>
      <c r="B5" s="157">
        <v>7120500000</v>
      </c>
      <c r="C5" s="50" t="s">
        <v>93</v>
      </c>
      <c r="D5" s="136"/>
      <c r="E5" s="136"/>
      <c r="F5" s="54" t="s">
        <v>75</v>
      </c>
      <c r="G5" s="7">
        <v>7.5</v>
      </c>
      <c r="H5" s="157">
        <v>3204225000</v>
      </c>
      <c r="I5" s="157">
        <f>H5-K5</f>
        <v>2848200000</v>
      </c>
      <c r="J5" s="157">
        <v>356025000</v>
      </c>
      <c r="K5" s="157">
        <v>356025000</v>
      </c>
      <c r="L5" s="157">
        <f>264414286</f>
        <v>264414286</v>
      </c>
      <c r="M5" s="157">
        <v>240316018</v>
      </c>
      <c r="N5" s="158"/>
    </row>
    <row r="6" spans="1:14" ht="36.75">
      <c r="A6" s="49" t="s">
        <v>92</v>
      </c>
      <c r="B6" s="157">
        <v>69866400000</v>
      </c>
      <c r="C6" s="50" t="s">
        <v>93</v>
      </c>
      <c r="D6" s="136"/>
      <c r="E6" s="136"/>
      <c r="F6" s="54" t="s">
        <v>75</v>
      </c>
      <c r="G6" s="7">
        <v>7.5</v>
      </c>
      <c r="H6" s="157">
        <v>31439878000</v>
      </c>
      <c r="I6" s="157">
        <f>H6-K6</f>
        <v>27946558000</v>
      </c>
      <c r="J6" s="157">
        <v>3493320000</v>
      </c>
      <c r="K6" s="157">
        <v>3493320000</v>
      </c>
      <c r="L6" s="157">
        <v>2331288984</v>
      </c>
      <c r="M6" s="157">
        <v>2066686383</v>
      </c>
      <c r="N6" s="158"/>
    </row>
    <row r="7" spans="1:13" ht="18">
      <c r="A7" s="52" t="s">
        <v>626</v>
      </c>
      <c r="B7" s="18">
        <f>B5+B6</f>
        <v>76986900000</v>
      </c>
      <c r="C7" s="157"/>
      <c r="D7" s="157"/>
      <c r="E7" s="157"/>
      <c r="F7" s="3"/>
      <c r="G7" s="157"/>
      <c r="H7" s="18">
        <f aca="true" t="shared" si="0" ref="H7:M7">H5+H6</f>
        <v>34644103000</v>
      </c>
      <c r="I7" s="18">
        <f t="shared" si="0"/>
        <v>30794758000</v>
      </c>
      <c r="J7" s="18">
        <f t="shared" si="0"/>
        <v>3849345000</v>
      </c>
      <c r="K7" s="18">
        <f t="shared" si="0"/>
        <v>3849345000</v>
      </c>
      <c r="L7" s="18">
        <f t="shared" si="0"/>
        <v>2595703270</v>
      </c>
      <c r="M7" s="18">
        <f t="shared" si="0"/>
        <v>2307002401</v>
      </c>
    </row>
    <row r="9" ht="12.75">
      <c r="B9" s="17"/>
    </row>
  </sheetData>
  <sheetProtection/>
  <mergeCells count="11">
    <mergeCell ref="F2:F3"/>
    <mergeCell ref="A1:M1"/>
    <mergeCell ref="D2:D3"/>
    <mergeCell ref="E2:E3"/>
    <mergeCell ref="L2:M2"/>
    <mergeCell ref="J2:K2"/>
    <mergeCell ref="H2:I2"/>
    <mergeCell ref="G2:G3"/>
    <mergeCell ref="A2:A3"/>
    <mergeCell ref="B2:B3"/>
    <mergeCell ref="C2:C3"/>
  </mergeCells>
  <printOptions horizontalCentered="1"/>
  <pageMargins left="0.433070866141732" right="0" top="0.905511811023622" bottom="0.393700787401575" header="0" footer="0.4"/>
  <pageSetup firstPageNumber="24" useFirstPageNumber="1" horizontalDpi="600" verticalDpi="600" orientation="landscape" scale="86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921"/>
  <sheetViews>
    <sheetView zoomScaleSheetLayoutView="100" zoomScalePageLayoutView="0" workbookViewId="0" topLeftCell="B1">
      <pane ySplit="5" topLeftCell="A6" activePane="bottomLeft" state="frozen"/>
      <selection pane="topLeft" activeCell="B10" sqref="B10"/>
      <selection pane="bottomLeft" activeCell="A2" sqref="A2:M2"/>
    </sheetView>
  </sheetViews>
  <sheetFormatPr defaultColWidth="7.8515625" defaultRowHeight="12.75"/>
  <cols>
    <col min="1" max="1" width="20.00390625" style="10" customWidth="1"/>
    <col min="2" max="2" width="13.28125" style="10" customWidth="1"/>
    <col min="3" max="3" width="7.7109375" style="10" customWidth="1"/>
    <col min="4" max="4" width="7.28125" style="10" customWidth="1"/>
    <col min="5" max="5" width="9.57421875" style="10" customWidth="1"/>
    <col min="6" max="6" width="19.57421875" style="10" customWidth="1"/>
    <col min="7" max="7" width="7.140625" style="10" customWidth="1"/>
    <col min="8" max="8" width="13.140625" style="10" customWidth="1"/>
    <col min="9" max="9" width="12.140625" style="10" bestFit="1" customWidth="1"/>
    <col min="10" max="11" width="11.28125" style="10" bestFit="1" customWidth="1"/>
    <col min="12" max="13" width="11.140625" style="10" bestFit="1" customWidth="1"/>
    <col min="14" max="14" width="12.00390625" style="10" customWidth="1"/>
    <col min="15" max="15" width="10.57421875" style="10" bestFit="1" customWidth="1"/>
    <col min="16" max="16384" width="7.8515625" style="10" customWidth="1"/>
  </cols>
  <sheetData>
    <row r="1" spans="1:13" ht="23.25" customHeight="1">
      <c r="A1" s="170" t="s">
        <v>136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ht="30" customHeight="1">
      <c r="A2" s="173" t="s">
        <v>176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39.75" customHeight="1">
      <c r="A3" s="167" t="s">
        <v>49</v>
      </c>
      <c r="B3" s="167" t="s">
        <v>50</v>
      </c>
      <c r="C3" s="167" t="s">
        <v>52</v>
      </c>
      <c r="D3" s="167" t="s">
        <v>53</v>
      </c>
      <c r="E3" s="167" t="s">
        <v>54</v>
      </c>
      <c r="F3" s="167" t="s">
        <v>55</v>
      </c>
      <c r="G3" s="167" t="s">
        <v>56</v>
      </c>
      <c r="H3" s="167" t="s">
        <v>57</v>
      </c>
      <c r="I3" s="167"/>
      <c r="J3" s="167" t="s">
        <v>58</v>
      </c>
      <c r="K3" s="167"/>
      <c r="L3" s="167" t="s">
        <v>59</v>
      </c>
      <c r="M3" s="167"/>
    </row>
    <row r="4" spans="1:13" ht="27" customHeight="1">
      <c r="A4" s="167"/>
      <c r="B4" s="167"/>
      <c r="C4" s="167"/>
      <c r="D4" s="167"/>
      <c r="E4" s="167"/>
      <c r="F4" s="167"/>
      <c r="G4" s="167"/>
      <c r="H4" s="156" t="s">
        <v>271</v>
      </c>
      <c r="I4" s="156" t="s">
        <v>620</v>
      </c>
      <c r="J4" s="156" t="s">
        <v>272</v>
      </c>
      <c r="K4" s="156" t="s">
        <v>619</v>
      </c>
      <c r="L4" s="156" t="s">
        <v>272</v>
      </c>
      <c r="M4" s="156" t="s">
        <v>619</v>
      </c>
    </row>
    <row r="5" spans="1:13" s="83" customFormat="1" ht="12.75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69">
        <v>10</v>
      </c>
      <c r="K5" s="69">
        <v>11</v>
      </c>
      <c r="L5" s="69">
        <v>12</v>
      </c>
      <c r="M5" s="69">
        <v>13</v>
      </c>
    </row>
    <row r="6" spans="1:13" ht="19.5" customHeight="1">
      <c r="A6" s="70" t="s">
        <v>96</v>
      </c>
      <c r="B6" s="71"/>
      <c r="C6" s="71"/>
      <c r="D6" s="71"/>
      <c r="E6" s="71"/>
      <c r="F6" s="72"/>
      <c r="G6" s="57"/>
      <c r="H6" s="73"/>
      <c r="I6" s="73"/>
      <c r="J6" s="73"/>
      <c r="K6" s="73"/>
      <c r="L6" s="73"/>
      <c r="M6" s="73"/>
    </row>
    <row r="7" spans="1:13" ht="32.25">
      <c r="A7" s="74" t="s">
        <v>2</v>
      </c>
      <c r="B7" s="57">
        <v>6454446000</v>
      </c>
      <c r="C7" s="57"/>
      <c r="D7" s="75">
        <v>20</v>
      </c>
      <c r="E7" s="75">
        <v>5</v>
      </c>
      <c r="F7" s="76" t="s">
        <v>75</v>
      </c>
      <c r="G7" s="77">
        <v>9</v>
      </c>
      <c r="H7" s="57">
        <v>3872667600</v>
      </c>
      <c r="I7" s="57">
        <f>H7-J7</f>
        <v>3442371200</v>
      </c>
      <c r="J7" s="57">
        <v>430296400</v>
      </c>
      <c r="K7" s="57">
        <v>430296400</v>
      </c>
      <c r="L7" s="57">
        <f>468405009</f>
        <v>468405009</v>
      </c>
      <c r="M7" s="57">
        <f>429678333</f>
        <v>429678333</v>
      </c>
    </row>
    <row r="8" spans="1:15" ht="32.25">
      <c r="A8" s="74" t="s">
        <v>2</v>
      </c>
      <c r="B8" s="57">
        <v>6454446000</v>
      </c>
      <c r="C8" s="57"/>
      <c r="D8" s="75">
        <v>20</v>
      </c>
      <c r="E8" s="75">
        <v>0</v>
      </c>
      <c r="F8" s="76" t="s">
        <v>75</v>
      </c>
      <c r="G8" s="77">
        <v>9</v>
      </c>
      <c r="H8" s="57">
        <v>2755983300</v>
      </c>
      <c r="I8" s="57">
        <f>H8-J8</f>
        <v>2433261000</v>
      </c>
      <c r="J8" s="57">
        <v>322722300</v>
      </c>
      <c r="K8" s="57">
        <v>322722300</v>
      </c>
      <c r="L8" s="57">
        <f>H8*G8%</f>
        <v>248038497</v>
      </c>
      <c r="M8" s="57">
        <v>180266814</v>
      </c>
      <c r="O8" s="9"/>
    </row>
    <row r="9" spans="1:15" ht="19.5" customHeight="1">
      <c r="A9" s="70" t="s">
        <v>97</v>
      </c>
      <c r="B9" s="71">
        <f>SUM(B7:B8)</f>
        <v>12908892000</v>
      </c>
      <c r="C9" s="71"/>
      <c r="D9" s="71"/>
      <c r="E9" s="71"/>
      <c r="F9" s="72"/>
      <c r="G9" s="75"/>
      <c r="H9" s="71">
        <f aca="true" t="shared" si="0" ref="H9:M9">SUM(H7:H8)</f>
        <v>6628650900</v>
      </c>
      <c r="I9" s="71">
        <f t="shared" si="0"/>
        <v>5875632200</v>
      </c>
      <c r="J9" s="71">
        <f t="shared" si="0"/>
        <v>753018700</v>
      </c>
      <c r="K9" s="71">
        <f t="shared" si="0"/>
        <v>753018700</v>
      </c>
      <c r="L9" s="71">
        <f t="shared" si="0"/>
        <v>716443506</v>
      </c>
      <c r="M9" s="71">
        <f t="shared" si="0"/>
        <v>609945147</v>
      </c>
      <c r="O9" s="9"/>
    </row>
    <row r="10" spans="1:13" ht="19.5" customHeight="1">
      <c r="A10" s="70" t="s">
        <v>98</v>
      </c>
      <c r="B10" s="57"/>
      <c r="C10" s="57"/>
      <c r="D10" s="57"/>
      <c r="E10" s="57"/>
      <c r="F10" s="78"/>
      <c r="G10" s="75"/>
      <c r="H10" s="73"/>
      <c r="I10" s="73"/>
      <c r="J10" s="73"/>
      <c r="K10" s="73"/>
      <c r="L10" s="73"/>
      <c r="M10" s="57"/>
    </row>
    <row r="11" spans="1:13" ht="55.5">
      <c r="A11" s="74" t="s">
        <v>3</v>
      </c>
      <c r="B11" s="57">
        <v>4642000</v>
      </c>
      <c r="C11" s="57"/>
      <c r="D11" s="75">
        <v>10</v>
      </c>
      <c r="E11" s="75">
        <v>5</v>
      </c>
      <c r="F11" s="78" t="s">
        <v>139</v>
      </c>
      <c r="G11" s="79" t="s">
        <v>100</v>
      </c>
      <c r="H11" s="57">
        <v>0</v>
      </c>
      <c r="I11" s="57">
        <f>H11-J11</f>
        <v>0</v>
      </c>
      <c r="J11" s="73">
        <v>0</v>
      </c>
      <c r="K11" s="57"/>
      <c r="L11" s="73">
        <v>0</v>
      </c>
      <c r="M11" s="57">
        <v>0</v>
      </c>
    </row>
    <row r="12" spans="1:13" ht="19.5" customHeight="1">
      <c r="A12" s="70" t="s">
        <v>99</v>
      </c>
      <c r="B12" s="71">
        <v>4642000</v>
      </c>
      <c r="C12" s="71"/>
      <c r="D12" s="57"/>
      <c r="E12" s="57"/>
      <c r="F12" s="80"/>
      <c r="G12" s="75"/>
      <c r="H12" s="71">
        <f aca="true" t="shared" si="1" ref="H12:M12">SUM(H11)</f>
        <v>0</v>
      </c>
      <c r="I12" s="71">
        <f t="shared" si="1"/>
        <v>0</v>
      </c>
      <c r="J12" s="71">
        <f t="shared" si="1"/>
        <v>0</v>
      </c>
      <c r="K12" s="71">
        <f t="shared" si="1"/>
        <v>0</v>
      </c>
      <c r="L12" s="71">
        <f t="shared" si="1"/>
        <v>0</v>
      </c>
      <c r="M12" s="71">
        <f t="shared" si="1"/>
        <v>0</v>
      </c>
    </row>
    <row r="13" spans="1:13" ht="19.5" customHeight="1">
      <c r="A13" s="176" t="s">
        <v>181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8"/>
    </row>
    <row r="14" spans="1:13" ht="19.5" customHeight="1">
      <c r="A14" s="70" t="s">
        <v>180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5" spans="1:13" ht="55.5">
      <c r="A15" s="74" t="s">
        <v>182</v>
      </c>
      <c r="B15" s="57">
        <v>3199000</v>
      </c>
      <c r="C15" s="86" t="s">
        <v>183</v>
      </c>
      <c r="D15" s="75">
        <v>5</v>
      </c>
      <c r="E15" s="77">
        <v>2.5</v>
      </c>
      <c r="F15" s="78" t="s">
        <v>139</v>
      </c>
      <c r="G15" s="77">
        <v>0.75</v>
      </c>
      <c r="H15" s="57">
        <v>6252700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</row>
    <row r="16" spans="1:13" ht="55.5">
      <c r="A16" s="74" t="s">
        <v>178</v>
      </c>
      <c r="B16" s="57">
        <v>7428000</v>
      </c>
      <c r="C16" s="86" t="s">
        <v>183</v>
      </c>
      <c r="D16" s="75">
        <v>5</v>
      </c>
      <c r="E16" s="77">
        <v>2.5</v>
      </c>
      <c r="F16" s="78" t="s">
        <v>139</v>
      </c>
      <c r="G16" s="77">
        <v>0.75</v>
      </c>
      <c r="H16" s="57">
        <v>7428000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</row>
    <row r="17" spans="1:13" ht="42.75">
      <c r="A17" s="74" t="s">
        <v>250</v>
      </c>
      <c r="B17" s="57">
        <v>3030654000</v>
      </c>
      <c r="C17" s="86" t="s">
        <v>183</v>
      </c>
      <c r="D17" s="75">
        <v>15</v>
      </c>
      <c r="E17" s="77">
        <v>5</v>
      </c>
      <c r="F17" s="78" t="s">
        <v>249</v>
      </c>
      <c r="G17" s="79" t="s">
        <v>100</v>
      </c>
      <c r="H17" s="57">
        <v>386714700</v>
      </c>
      <c r="I17" s="57">
        <f>H17-J17</f>
        <v>0</v>
      </c>
      <c r="J17" s="57">
        <v>386714700</v>
      </c>
      <c r="K17" s="57">
        <v>0</v>
      </c>
      <c r="L17" s="57">
        <v>0</v>
      </c>
      <c r="M17" s="57">
        <v>0</v>
      </c>
    </row>
    <row r="18" spans="1:13" ht="39">
      <c r="A18" s="74" t="s">
        <v>251</v>
      </c>
      <c r="B18" s="57">
        <v>1580443000</v>
      </c>
      <c r="C18" s="86" t="s">
        <v>183</v>
      </c>
      <c r="D18" s="75">
        <v>25</v>
      </c>
      <c r="E18" s="77">
        <v>10</v>
      </c>
      <c r="F18" s="78" t="s">
        <v>252</v>
      </c>
      <c r="G18" s="77">
        <v>0.75</v>
      </c>
      <c r="H18" s="57">
        <v>1580443000</v>
      </c>
      <c r="I18" s="57">
        <f>H18-J18</f>
        <v>1580443000</v>
      </c>
      <c r="J18" s="57">
        <v>0</v>
      </c>
      <c r="K18" s="57">
        <v>0</v>
      </c>
      <c r="L18" s="57">
        <v>0</v>
      </c>
      <c r="M18" s="57">
        <v>0</v>
      </c>
    </row>
    <row r="19" spans="1:13" ht="18">
      <c r="A19" s="70" t="s">
        <v>179</v>
      </c>
      <c r="B19" s="71">
        <f>SUM(B15:B18)</f>
        <v>4621724000</v>
      </c>
      <c r="C19" s="71"/>
      <c r="D19" s="57"/>
      <c r="E19" s="81"/>
      <c r="F19" s="78"/>
      <c r="G19" s="77"/>
      <c r="H19" s="71">
        <f aca="true" t="shared" si="2" ref="H19:M19">SUM(H15:H18)</f>
        <v>1980838400</v>
      </c>
      <c r="I19" s="71">
        <f t="shared" si="2"/>
        <v>1580443000</v>
      </c>
      <c r="J19" s="71">
        <f t="shared" si="2"/>
        <v>386714700</v>
      </c>
      <c r="K19" s="71">
        <f t="shared" si="2"/>
        <v>0</v>
      </c>
      <c r="L19" s="71">
        <f t="shared" si="2"/>
        <v>0</v>
      </c>
      <c r="M19" s="71">
        <f t="shared" si="2"/>
        <v>0</v>
      </c>
    </row>
    <row r="20" spans="1:13" ht="18">
      <c r="A20" s="70" t="s">
        <v>258</v>
      </c>
      <c r="B20" s="71"/>
      <c r="C20" s="71"/>
      <c r="D20" s="57"/>
      <c r="E20" s="81"/>
      <c r="F20" s="78"/>
      <c r="G20" s="77"/>
      <c r="H20" s="71"/>
      <c r="I20" s="71"/>
      <c r="J20" s="71"/>
      <c r="K20" s="71"/>
      <c r="L20" s="71"/>
      <c r="M20" s="71"/>
    </row>
    <row r="21" spans="1:13" ht="39">
      <c r="A21" s="74" t="s">
        <v>253</v>
      </c>
      <c r="B21" s="57">
        <v>1498598000</v>
      </c>
      <c r="C21" s="86" t="s">
        <v>183</v>
      </c>
      <c r="D21" s="75">
        <v>25</v>
      </c>
      <c r="E21" s="77">
        <v>10</v>
      </c>
      <c r="F21" s="78" t="s">
        <v>254</v>
      </c>
      <c r="G21" s="77">
        <v>0.75</v>
      </c>
      <c r="H21" s="57">
        <v>1498598000</v>
      </c>
      <c r="I21" s="57">
        <f>H21-J21</f>
        <v>1498598000</v>
      </c>
      <c r="J21" s="57">
        <v>0</v>
      </c>
      <c r="K21" s="57">
        <v>0</v>
      </c>
      <c r="L21" s="57">
        <v>0</v>
      </c>
      <c r="M21" s="57">
        <v>0</v>
      </c>
    </row>
    <row r="22" spans="1:13" ht="18">
      <c r="A22" s="70" t="s">
        <v>255</v>
      </c>
      <c r="B22" s="71">
        <f>B21</f>
        <v>1498598000</v>
      </c>
      <c r="C22" s="86"/>
      <c r="D22" s="75"/>
      <c r="E22" s="77"/>
      <c r="F22" s="78"/>
      <c r="G22" s="77"/>
      <c r="H22" s="71">
        <f aca="true" t="shared" si="3" ref="H22:M22">H21</f>
        <v>1498598000</v>
      </c>
      <c r="I22" s="71">
        <f t="shared" si="3"/>
        <v>1498598000</v>
      </c>
      <c r="J22" s="71">
        <f t="shared" si="3"/>
        <v>0</v>
      </c>
      <c r="K22" s="71">
        <f t="shared" si="3"/>
        <v>0</v>
      </c>
      <c r="L22" s="71">
        <f t="shared" si="3"/>
        <v>0</v>
      </c>
      <c r="M22" s="71">
        <f t="shared" si="3"/>
        <v>0</v>
      </c>
    </row>
    <row r="23" spans="1:13" ht="36.75">
      <c r="A23" s="87" t="s">
        <v>256</v>
      </c>
      <c r="B23" s="57">
        <v>7641915000</v>
      </c>
      <c r="C23" s="86" t="s">
        <v>183</v>
      </c>
      <c r="D23" s="75">
        <v>25</v>
      </c>
      <c r="E23" s="77">
        <v>10</v>
      </c>
      <c r="F23" s="78"/>
      <c r="G23" s="77">
        <v>5</v>
      </c>
      <c r="H23" s="57">
        <v>7641915000</v>
      </c>
      <c r="I23" s="57">
        <f>H23-J23</f>
        <v>5473966400</v>
      </c>
      <c r="J23" s="57">
        <v>2167948600</v>
      </c>
      <c r="K23" s="57">
        <v>2167948600</v>
      </c>
      <c r="L23" s="57"/>
      <c r="M23" s="57"/>
    </row>
    <row r="24" spans="1:13" ht="18">
      <c r="A24" s="70" t="s">
        <v>257</v>
      </c>
      <c r="B24" s="71">
        <f>B23</f>
        <v>7641915000</v>
      </c>
      <c r="C24" s="71"/>
      <c r="D24" s="71"/>
      <c r="E24" s="89"/>
      <c r="F24" s="88"/>
      <c r="G24" s="90"/>
      <c r="H24" s="71">
        <f aca="true" t="shared" si="4" ref="H24:M24">SUM(H23)</f>
        <v>7641915000</v>
      </c>
      <c r="I24" s="71">
        <f t="shared" si="4"/>
        <v>5473966400</v>
      </c>
      <c r="J24" s="71">
        <f t="shared" si="4"/>
        <v>2167948600</v>
      </c>
      <c r="K24" s="71">
        <f t="shared" si="4"/>
        <v>2167948600</v>
      </c>
      <c r="L24" s="71">
        <f t="shared" si="4"/>
        <v>0</v>
      </c>
      <c r="M24" s="71">
        <f t="shared" si="4"/>
        <v>0</v>
      </c>
    </row>
    <row r="25" spans="1:13" ht="36.75">
      <c r="A25" s="70" t="s">
        <v>259</v>
      </c>
      <c r="B25" s="71">
        <v>7815291000</v>
      </c>
      <c r="C25" s="86" t="s">
        <v>183</v>
      </c>
      <c r="D25" s="57"/>
      <c r="E25" s="81"/>
      <c r="F25" s="78"/>
      <c r="G25" s="77"/>
      <c r="H25" s="57">
        <v>7815291000</v>
      </c>
      <c r="I25" s="57">
        <v>7815291000</v>
      </c>
      <c r="J25" s="57">
        <v>0</v>
      </c>
      <c r="K25" s="57">
        <v>0</v>
      </c>
      <c r="L25" s="57">
        <v>0</v>
      </c>
      <c r="M25" s="57">
        <v>0</v>
      </c>
    </row>
    <row r="26" spans="1:13" ht="18">
      <c r="A26" s="70" t="s">
        <v>260</v>
      </c>
      <c r="B26" s="71">
        <f>SUM(B25)</f>
        <v>7815291000</v>
      </c>
      <c r="C26" s="86"/>
      <c r="D26" s="57"/>
      <c r="E26" s="81"/>
      <c r="F26" s="78"/>
      <c r="G26" s="77"/>
      <c r="H26" s="71">
        <f aca="true" t="shared" si="5" ref="H26:M26">SUM(H25)</f>
        <v>7815291000</v>
      </c>
      <c r="I26" s="71">
        <f t="shared" si="5"/>
        <v>7815291000</v>
      </c>
      <c r="J26" s="71">
        <f t="shared" si="5"/>
        <v>0</v>
      </c>
      <c r="K26" s="71">
        <f t="shared" si="5"/>
        <v>0</v>
      </c>
      <c r="L26" s="71">
        <f t="shared" si="5"/>
        <v>0</v>
      </c>
      <c r="M26" s="71">
        <f t="shared" si="5"/>
        <v>0</v>
      </c>
    </row>
    <row r="27" spans="1:13" ht="36.75">
      <c r="A27" s="70" t="s">
        <v>262</v>
      </c>
      <c r="B27" s="71">
        <v>8265645000</v>
      </c>
      <c r="C27" s="86" t="s">
        <v>183</v>
      </c>
      <c r="D27" s="57"/>
      <c r="E27" s="81"/>
      <c r="F27" s="78"/>
      <c r="G27" s="77"/>
      <c r="H27" s="57">
        <v>8265645000</v>
      </c>
      <c r="I27" s="57">
        <f>H27</f>
        <v>8265645000</v>
      </c>
      <c r="J27" s="57"/>
      <c r="K27" s="57">
        <v>1249825700</v>
      </c>
      <c r="L27" s="57"/>
      <c r="M27" s="71">
        <v>0</v>
      </c>
    </row>
    <row r="28" spans="1:13" ht="18">
      <c r="A28" s="70" t="s">
        <v>263</v>
      </c>
      <c r="B28" s="71">
        <f>B27</f>
        <v>8265645000</v>
      </c>
      <c r="C28" s="86"/>
      <c r="D28" s="57"/>
      <c r="E28" s="81"/>
      <c r="F28" s="78"/>
      <c r="G28" s="77"/>
      <c r="H28" s="71">
        <f aca="true" t="shared" si="6" ref="H28:M28">SUM(H27)</f>
        <v>8265645000</v>
      </c>
      <c r="I28" s="71">
        <f t="shared" si="6"/>
        <v>8265645000</v>
      </c>
      <c r="J28" s="71">
        <f t="shared" si="6"/>
        <v>0</v>
      </c>
      <c r="K28" s="71">
        <f t="shared" si="6"/>
        <v>1249825700</v>
      </c>
      <c r="L28" s="71">
        <f t="shared" si="6"/>
        <v>0</v>
      </c>
      <c r="M28" s="71">
        <f t="shared" si="6"/>
        <v>0</v>
      </c>
    </row>
    <row r="29" spans="1:13" ht="36.75">
      <c r="A29" s="70" t="s">
        <v>266</v>
      </c>
      <c r="B29" s="71">
        <v>5076432000</v>
      </c>
      <c r="C29" s="86" t="s">
        <v>183</v>
      </c>
      <c r="D29" s="57"/>
      <c r="E29" s="81"/>
      <c r="F29" s="78"/>
      <c r="G29" s="77"/>
      <c r="H29" s="57">
        <v>5076432000</v>
      </c>
      <c r="I29" s="57">
        <f>H29</f>
        <v>5076432000</v>
      </c>
      <c r="J29" s="57"/>
      <c r="K29" s="57"/>
      <c r="L29" s="57"/>
      <c r="M29" s="57"/>
    </row>
    <row r="30" spans="1:13" ht="18">
      <c r="A30" s="70" t="s">
        <v>267</v>
      </c>
      <c r="B30" s="71">
        <f>SUM(B29)</f>
        <v>5076432000</v>
      </c>
      <c r="C30" s="86"/>
      <c r="D30" s="57"/>
      <c r="E30" s="81"/>
      <c r="F30" s="78"/>
      <c r="G30" s="77"/>
      <c r="H30" s="71">
        <f>SUM(H29)</f>
        <v>5076432000</v>
      </c>
      <c r="I30" s="71">
        <f>SUM(I29)</f>
        <v>5076432000</v>
      </c>
      <c r="J30" s="71">
        <f>SUM(J29)</f>
        <v>0</v>
      </c>
      <c r="K30" s="71">
        <f>SUM(K29)</f>
        <v>0</v>
      </c>
      <c r="L30" s="71">
        <f>567503170-38726676</f>
        <v>528776494</v>
      </c>
      <c r="M30" s="71">
        <v>528776494</v>
      </c>
    </row>
    <row r="31" spans="1:13" ht="36.75">
      <c r="A31" s="70" t="s">
        <v>268</v>
      </c>
      <c r="B31" s="71">
        <v>5496635000</v>
      </c>
      <c r="C31" s="86" t="s">
        <v>183</v>
      </c>
      <c r="D31" s="57"/>
      <c r="E31" s="81"/>
      <c r="F31" s="78"/>
      <c r="G31" s="77"/>
      <c r="H31" s="57">
        <f>5496635000</f>
        <v>5496635000</v>
      </c>
      <c r="I31" s="71">
        <v>5496635000</v>
      </c>
      <c r="J31" s="57"/>
      <c r="K31" s="57"/>
      <c r="L31" s="57"/>
      <c r="M31" s="57"/>
    </row>
    <row r="32" spans="1:13" ht="18">
      <c r="A32" s="70" t="s">
        <v>273</v>
      </c>
      <c r="B32" s="71">
        <f>B31</f>
        <v>5496635000</v>
      </c>
      <c r="C32" s="86"/>
      <c r="D32" s="57"/>
      <c r="E32" s="81"/>
      <c r="F32" s="78"/>
      <c r="G32" s="77"/>
      <c r="H32" s="71">
        <f aca="true" t="shared" si="7" ref="H32:M32">H31</f>
        <v>5496635000</v>
      </c>
      <c r="I32" s="71">
        <f t="shared" si="7"/>
        <v>5496635000</v>
      </c>
      <c r="J32" s="71">
        <f t="shared" si="7"/>
        <v>0</v>
      </c>
      <c r="K32" s="71">
        <f t="shared" si="7"/>
        <v>0</v>
      </c>
      <c r="L32" s="71">
        <f t="shared" si="7"/>
        <v>0</v>
      </c>
      <c r="M32" s="71">
        <f t="shared" si="7"/>
        <v>0</v>
      </c>
    </row>
    <row r="33" spans="1:13" ht="36.75">
      <c r="A33" s="70" t="s">
        <v>269</v>
      </c>
      <c r="B33" s="71">
        <f>7182525000</f>
        <v>7182525000</v>
      </c>
      <c r="C33" s="86" t="s">
        <v>183</v>
      </c>
      <c r="D33" s="57"/>
      <c r="E33" s="81"/>
      <c r="F33" s="78"/>
      <c r="G33" s="77"/>
      <c r="H33" s="57">
        <v>7182525000</v>
      </c>
      <c r="I33" s="71">
        <f>7182525000</f>
        <v>7182525000</v>
      </c>
      <c r="J33" s="57"/>
      <c r="K33" s="57"/>
      <c r="L33" s="57"/>
      <c r="M33" s="57">
        <v>207976359</v>
      </c>
    </row>
    <row r="34" spans="1:13" ht="18">
      <c r="A34" s="70" t="s">
        <v>621</v>
      </c>
      <c r="B34" s="71">
        <f>SUM(B33)</f>
        <v>7182525000</v>
      </c>
      <c r="C34" s="155"/>
      <c r="D34" s="71"/>
      <c r="E34" s="89"/>
      <c r="F34" s="88"/>
      <c r="G34" s="90"/>
      <c r="H34" s="71">
        <f aca="true" t="shared" si="8" ref="H34:M34">H33</f>
        <v>7182525000</v>
      </c>
      <c r="I34" s="71">
        <f t="shared" si="8"/>
        <v>7182525000</v>
      </c>
      <c r="J34" s="71">
        <f t="shared" si="8"/>
        <v>0</v>
      </c>
      <c r="K34" s="71">
        <f t="shared" si="8"/>
        <v>0</v>
      </c>
      <c r="L34" s="71">
        <f t="shared" si="8"/>
        <v>0</v>
      </c>
      <c r="M34" s="71">
        <f t="shared" si="8"/>
        <v>207976359</v>
      </c>
    </row>
    <row r="35" spans="1:13" ht="18">
      <c r="A35" s="70" t="s">
        <v>264</v>
      </c>
      <c r="B35" s="71"/>
      <c r="C35" s="155"/>
      <c r="D35" s="71"/>
      <c r="E35" s="89"/>
      <c r="F35" s="88"/>
      <c r="G35" s="90"/>
      <c r="H35" s="71"/>
      <c r="I35" s="71"/>
      <c r="J35" s="71"/>
      <c r="K35" s="71"/>
      <c r="L35" s="71"/>
      <c r="M35" s="71"/>
    </row>
    <row r="36" spans="1:13" ht="18">
      <c r="A36" s="70" t="s">
        <v>274</v>
      </c>
      <c r="B36" s="71">
        <v>27886800000</v>
      </c>
      <c r="C36" s="86"/>
      <c r="D36" s="57"/>
      <c r="E36" s="81"/>
      <c r="F36" s="78"/>
      <c r="G36" s="77"/>
      <c r="H36" s="57"/>
      <c r="I36" s="71">
        <v>27886800000</v>
      </c>
      <c r="J36" s="57"/>
      <c r="K36" s="57"/>
      <c r="L36" s="57"/>
      <c r="M36" s="57"/>
    </row>
    <row r="37" spans="1:13" ht="18">
      <c r="A37" s="70" t="s">
        <v>622</v>
      </c>
      <c r="B37" s="71">
        <v>19555500000</v>
      </c>
      <c r="C37" s="86"/>
      <c r="D37" s="57"/>
      <c r="E37" s="81"/>
      <c r="F37" s="78"/>
      <c r="G37" s="77"/>
      <c r="H37" s="57"/>
      <c r="I37" s="57"/>
      <c r="J37" s="57"/>
      <c r="K37" s="57"/>
      <c r="L37" s="57"/>
      <c r="M37" s="57"/>
    </row>
    <row r="38" spans="1:13" ht="18">
      <c r="A38" s="70"/>
      <c r="B38" s="71"/>
      <c r="C38" s="86"/>
      <c r="D38" s="57"/>
      <c r="E38" s="81"/>
      <c r="F38" s="78"/>
      <c r="G38" s="77"/>
      <c r="H38" s="57"/>
      <c r="I38" s="57"/>
      <c r="J38" s="57"/>
      <c r="K38" s="57"/>
      <c r="L38" s="57"/>
      <c r="M38" s="57"/>
    </row>
    <row r="39" spans="1:13" ht="19.5" customHeight="1">
      <c r="A39" s="70" t="s">
        <v>69</v>
      </c>
      <c r="B39" s="71">
        <f>B37+B36+B34+B32+B30+B28+B26+B24+B22+B19+B12+B9</f>
        <v>107954599000</v>
      </c>
      <c r="C39" s="71"/>
      <c r="D39" s="57"/>
      <c r="E39" s="57"/>
      <c r="F39" s="82"/>
      <c r="G39" s="75"/>
      <c r="H39" s="71">
        <f aca="true" t="shared" si="9" ref="H39:M39">H37+H36+H34+H32+H30+H28+H26+H24+H22+H19+H12+H9</f>
        <v>51586530300</v>
      </c>
      <c r="I39" s="71">
        <f t="shared" si="9"/>
        <v>76151967600</v>
      </c>
      <c r="J39" s="71">
        <f t="shared" si="9"/>
        <v>3307682000</v>
      </c>
      <c r="K39" s="71">
        <f t="shared" si="9"/>
        <v>4170793000</v>
      </c>
      <c r="L39" s="71">
        <f t="shared" si="9"/>
        <v>1245220000</v>
      </c>
      <c r="M39" s="71">
        <f t="shared" si="9"/>
        <v>1346698000</v>
      </c>
    </row>
    <row r="40" spans="1:7" ht="18.75" customHeight="1">
      <c r="A40" s="62"/>
      <c r="B40" s="63"/>
      <c r="C40" s="63"/>
      <c r="D40" s="63"/>
      <c r="E40" s="63"/>
      <c r="F40" s="63"/>
      <c r="G40" s="63"/>
    </row>
    <row r="41" spans="1:13" ht="19.5" customHeight="1">
      <c r="A41" s="62"/>
      <c r="B41" s="64"/>
      <c r="C41" s="64"/>
      <c r="D41" s="65"/>
      <c r="E41" s="65"/>
      <c r="F41" s="66"/>
      <c r="G41" s="65"/>
      <c r="H41" s="9"/>
      <c r="I41" s="9"/>
      <c r="K41" s="9"/>
      <c r="L41" s="9"/>
      <c r="M41" s="9"/>
    </row>
    <row r="42" spans="1:8" ht="19.5" customHeight="1">
      <c r="A42" s="6"/>
      <c r="B42" s="63"/>
      <c r="C42" s="63"/>
      <c r="D42" s="63"/>
      <c r="E42" s="63"/>
      <c r="F42" s="67"/>
      <c r="G42" s="9"/>
      <c r="H42" s="9"/>
    </row>
    <row r="43" spans="1:7" ht="19.5" customHeight="1">
      <c r="A43" s="68"/>
      <c r="B43" s="63"/>
      <c r="C43" s="63"/>
      <c r="D43" s="63"/>
      <c r="E43" s="63"/>
      <c r="F43" s="67"/>
      <c r="G43" s="9"/>
    </row>
    <row r="44" spans="1:7" ht="19.5" customHeight="1">
      <c r="A44" s="68"/>
      <c r="B44" s="63"/>
      <c r="C44" s="63"/>
      <c r="D44" s="63"/>
      <c r="E44" s="63"/>
      <c r="F44" s="67"/>
      <c r="G44" s="9"/>
    </row>
    <row r="45" spans="1:7" ht="19.5" customHeight="1">
      <c r="A45" s="68"/>
      <c r="B45" s="63"/>
      <c r="C45" s="63"/>
      <c r="D45" s="63"/>
      <c r="E45" s="63"/>
      <c r="F45" s="67"/>
      <c r="G45" s="9"/>
    </row>
    <row r="46" spans="1:7" ht="19.5" customHeight="1">
      <c r="A46" s="68"/>
      <c r="B46" s="63"/>
      <c r="C46" s="63"/>
      <c r="D46" s="63"/>
      <c r="E46" s="63"/>
      <c r="F46" s="67"/>
      <c r="G46" s="9"/>
    </row>
    <row r="47" spans="1:7" ht="19.5" customHeight="1">
      <c r="A47" s="68"/>
      <c r="B47" s="63"/>
      <c r="C47" s="63"/>
      <c r="D47" s="63"/>
      <c r="E47" s="63"/>
      <c r="F47" s="67"/>
      <c r="G47" s="9"/>
    </row>
    <row r="48" spans="1:7" ht="19.5" customHeight="1">
      <c r="A48" s="68"/>
      <c r="B48" s="63"/>
      <c r="C48" s="63"/>
      <c r="D48" s="63"/>
      <c r="E48" s="63"/>
      <c r="F48" s="67"/>
      <c r="G48" s="9"/>
    </row>
    <row r="49" spans="1:7" ht="19.5" customHeight="1">
      <c r="A49" s="68"/>
      <c r="B49" s="63"/>
      <c r="C49" s="63"/>
      <c r="D49" s="63"/>
      <c r="E49" s="63"/>
      <c r="F49" s="67"/>
      <c r="G49" s="9"/>
    </row>
    <row r="50" spans="1:7" ht="19.5" customHeight="1">
      <c r="A50" s="68"/>
      <c r="B50" s="63"/>
      <c r="C50" s="63"/>
      <c r="D50" s="63"/>
      <c r="E50" s="63"/>
      <c r="F50" s="67"/>
      <c r="G50" s="9"/>
    </row>
    <row r="51" spans="1:7" ht="19.5" customHeight="1">
      <c r="A51" s="68"/>
      <c r="B51" s="63"/>
      <c r="C51" s="63"/>
      <c r="D51" s="63"/>
      <c r="E51" s="63"/>
      <c r="F51" s="67"/>
      <c r="G51" s="9"/>
    </row>
    <row r="52" spans="1:7" ht="19.5" customHeight="1">
      <c r="A52" s="68"/>
      <c r="B52" s="63"/>
      <c r="C52" s="63"/>
      <c r="D52" s="63"/>
      <c r="E52" s="63"/>
      <c r="F52" s="67"/>
      <c r="G52" s="9"/>
    </row>
    <row r="53" spans="1:7" ht="19.5" customHeight="1">
      <c r="A53" s="68"/>
      <c r="B53" s="63"/>
      <c r="C53" s="63"/>
      <c r="D53" s="63"/>
      <c r="E53" s="63"/>
      <c r="F53" s="67"/>
      <c r="G53" s="9"/>
    </row>
    <row r="54" spans="1:7" ht="19.5" customHeight="1">
      <c r="A54" s="68"/>
      <c r="B54" s="63"/>
      <c r="C54" s="63"/>
      <c r="D54" s="63"/>
      <c r="E54" s="63"/>
      <c r="F54" s="67"/>
      <c r="G54" s="9"/>
    </row>
    <row r="55" spans="1:7" ht="19.5" customHeight="1">
      <c r="A55" s="68"/>
      <c r="B55" s="63"/>
      <c r="C55" s="63"/>
      <c r="D55" s="63"/>
      <c r="E55" s="63"/>
      <c r="F55" s="67"/>
      <c r="G55" s="9"/>
    </row>
    <row r="56" spans="1:7" ht="19.5" customHeight="1">
      <c r="A56" s="68"/>
      <c r="B56" s="63"/>
      <c r="C56" s="63"/>
      <c r="D56" s="63"/>
      <c r="E56" s="63"/>
      <c r="F56" s="67"/>
      <c r="G56" s="9"/>
    </row>
    <row r="57" spans="1:7" ht="19.5" customHeight="1">
      <c r="A57" s="68"/>
      <c r="B57" s="63"/>
      <c r="C57" s="63"/>
      <c r="D57" s="63"/>
      <c r="E57" s="63"/>
      <c r="F57" s="67"/>
      <c r="G57" s="9"/>
    </row>
    <row r="58" spans="1:7" ht="19.5" customHeight="1">
      <c r="A58" s="68"/>
      <c r="B58" s="63"/>
      <c r="C58" s="63"/>
      <c r="D58" s="63"/>
      <c r="E58" s="63"/>
      <c r="F58" s="67"/>
      <c r="G58" s="9"/>
    </row>
    <row r="59" spans="1:7" ht="19.5" customHeight="1">
      <c r="A59" s="68"/>
      <c r="B59" s="63"/>
      <c r="C59" s="63"/>
      <c r="D59" s="63"/>
      <c r="E59" s="63"/>
      <c r="F59" s="67"/>
      <c r="G59" s="9"/>
    </row>
    <row r="60" spans="1:7" ht="19.5" customHeight="1">
      <c r="A60" s="68"/>
      <c r="B60" s="63"/>
      <c r="C60" s="63"/>
      <c r="D60" s="63"/>
      <c r="E60" s="63"/>
      <c r="F60" s="67"/>
      <c r="G60" s="9"/>
    </row>
    <row r="61" spans="1:7" ht="19.5" customHeight="1">
      <c r="A61" s="68"/>
      <c r="B61" s="63"/>
      <c r="C61" s="63"/>
      <c r="D61" s="63"/>
      <c r="E61" s="63"/>
      <c r="F61" s="67"/>
      <c r="G61" s="9"/>
    </row>
    <row r="62" spans="1:7" ht="19.5" customHeight="1">
      <c r="A62" s="68"/>
      <c r="B62" s="63"/>
      <c r="C62" s="63"/>
      <c r="D62" s="63"/>
      <c r="E62" s="63"/>
      <c r="F62" s="67"/>
      <c r="G62" s="9"/>
    </row>
    <row r="63" spans="1:7" ht="19.5" customHeight="1">
      <c r="A63" s="68"/>
      <c r="B63" s="63"/>
      <c r="C63" s="63"/>
      <c r="D63" s="63"/>
      <c r="E63" s="63"/>
      <c r="F63" s="67"/>
      <c r="G63" s="9"/>
    </row>
    <row r="64" spans="1:7" ht="19.5" customHeight="1">
      <c r="A64" s="68"/>
      <c r="B64" s="63"/>
      <c r="C64" s="63"/>
      <c r="D64" s="63"/>
      <c r="E64" s="63"/>
      <c r="F64" s="67"/>
      <c r="G64" s="9"/>
    </row>
    <row r="65" spans="1:7" ht="19.5" customHeight="1">
      <c r="A65" s="68"/>
      <c r="B65" s="63"/>
      <c r="C65" s="63"/>
      <c r="D65" s="63"/>
      <c r="E65" s="63"/>
      <c r="F65" s="67"/>
      <c r="G65" s="9"/>
    </row>
    <row r="66" spans="1:7" ht="19.5" customHeight="1">
      <c r="A66" s="68" t="s">
        <v>0</v>
      </c>
      <c r="B66" s="63" t="e">
        <v>#REF!</v>
      </c>
      <c r="C66" s="63"/>
      <c r="D66" s="63"/>
      <c r="E66" s="63"/>
      <c r="F66" s="67"/>
      <c r="G66" s="63"/>
    </row>
    <row r="67" spans="1:7" ht="19.5" customHeight="1">
      <c r="A67" s="6"/>
      <c r="B67" s="9"/>
      <c r="C67" s="9"/>
      <c r="D67" s="9"/>
      <c r="E67" s="9"/>
      <c r="F67" s="159"/>
      <c r="G67" s="9"/>
    </row>
    <row r="68" spans="1:6" ht="19.5" customHeight="1">
      <c r="A68" s="6"/>
      <c r="F68" s="61"/>
    </row>
    <row r="69" spans="1:6" ht="19.5" customHeight="1">
      <c r="A69" s="6"/>
      <c r="F69" s="61"/>
    </row>
    <row r="70" spans="1:6" ht="19.5" customHeight="1">
      <c r="A70" s="6"/>
      <c r="F70" s="61"/>
    </row>
    <row r="71" spans="1:6" ht="19.5" customHeight="1">
      <c r="A71" s="6"/>
      <c r="F71" s="61"/>
    </row>
    <row r="72" spans="1:6" ht="19.5" customHeight="1">
      <c r="A72" s="6"/>
      <c r="F72" s="61"/>
    </row>
    <row r="73" spans="1:6" ht="19.5" customHeight="1">
      <c r="A73" s="6"/>
      <c r="F73" s="61"/>
    </row>
    <row r="74" spans="1:6" ht="19.5" customHeight="1">
      <c r="A74" s="6"/>
      <c r="F74" s="61"/>
    </row>
    <row r="75" spans="1:6" ht="19.5" customHeight="1">
      <c r="A75" s="6"/>
      <c r="F75" s="61"/>
    </row>
    <row r="76" spans="1:6" ht="19.5" customHeight="1">
      <c r="A76" s="6"/>
      <c r="F76" s="61"/>
    </row>
    <row r="77" spans="1:6" ht="19.5" customHeight="1">
      <c r="A77" s="6"/>
      <c r="F77" s="61"/>
    </row>
    <row r="78" spans="1:6" ht="19.5" customHeight="1">
      <c r="A78" s="6"/>
      <c r="F78" s="61"/>
    </row>
    <row r="79" spans="1:6" ht="19.5" customHeight="1">
      <c r="A79" s="6"/>
      <c r="F79" s="61"/>
    </row>
    <row r="80" spans="1:6" ht="19.5" customHeight="1">
      <c r="A80" s="6"/>
      <c r="F80" s="61"/>
    </row>
    <row r="81" spans="1:6" ht="19.5" customHeight="1">
      <c r="A81" s="6"/>
      <c r="F81" s="61"/>
    </row>
    <row r="82" spans="1:6" ht="19.5" customHeight="1">
      <c r="A82" s="6"/>
      <c r="F82" s="61"/>
    </row>
    <row r="83" spans="1:6" ht="19.5" customHeight="1">
      <c r="A83" s="6"/>
      <c r="F83" s="61"/>
    </row>
    <row r="84" spans="1:6" ht="19.5" customHeight="1">
      <c r="A84" s="6"/>
      <c r="F84" s="61"/>
    </row>
    <row r="85" spans="1:6" ht="19.5" customHeight="1">
      <c r="A85" s="6"/>
      <c r="F85" s="61"/>
    </row>
    <row r="86" spans="1:6" ht="19.5" customHeight="1">
      <c r="A86" s="6"/>
      <c r="F86" s="61"/>
    </row>
    <row r="87" spans="1:6" ht="19.5" customHeight="1">
      <c r="A87" s="6"/>
      <c r="F87" s="61"/>
    </row>
    <row r="88" spans="1:6" ht="19.5" customHeight="1">
      <c r="A88" s="6"/>
      <c r="F88" s="61"/>
    </row>
    <row r="89" spans="1:6" ht="19.5" customHeight="1">
      <c r="A89" s="6"/>
      <c r="F89" s="61"/>
    </row>
    <row r="90" spans="1:6" ht="19.5" customHeight="1">
      <c r="A90" s="6"/>
      <c r="F90" s="61"/>
    </row>
    <row r="91" spans="1:6" ht="19.5" customHeight="1">
      <c r="A91" s="6"/>
      <c r="F91" s="61"/>
    </row>
    <row r="92" spans="1:6" ht="19.5" customHeight="1">
      <c r="A92" s="6"/>
      <c r="F92" s="61"/>
    </row>
    <row r="93" spans="1:6" ht="19.5" customHeight="1">
      <c r="A93" s="6"/>
      <c r="F93" s="61"/>
    </row>
    <row r="94" spans="1:6" ht="19.5" customHeight="1">
      <c r="A94" s="6"/>
      <c r="F94" s="61"/>
    </row>
    <row r="95" spans="1:6" ht="19.5" customHeight="1">
      <c r="A95" s="6"/>
      <c r="F95" s="61"/>
    </row>
    <row r="96" spans="1:6" ht="19.5" customHeight="1">
      <c r="A96" s="6"/>
      <c r="F96" s="61"/>
    </row>
    <row r="97" spans="1:6" ht="19.5" customHeight="1">
      <c r="A97" s="6"/>
      <c r="F97" s="61"/>
    </row>
    <row r="98" spans="1:6" ht="19.5" customHeight="1">
      <c r="A98" s="6"/>
      <c r="F98" s="61"/>
    </row>
    <row r="99" spans="1:6" ht="19.5" customHeight="1">
      <c r="A99" s="6"/>
      <c r="F99" s="61"/>
    </row>
    <row r="100" spans="1:6" ht="19.5" customHeight="1">
      <c r="A100" s="6"/>
      <c r="F100" s="61"/>
    </row>
    <row r="101" spans="1:6" ht="19.5" customHeight="1">
      <c r="A101" s="6"/>
      <c r="F101" s="61"/>
    </row>
    <row r="102" spans="1:6" ht="19.5" customHeight="1">
      <c r="A102" s="6"/>
      <c r="F102" s="61"/>
    </row>
    <row r="103" spans="1:6" ht="19.5" customHeight="1">
      <c r="A103" s="6"/>
      <c r="F103" s="61"/>
    </row>
    <row r="104" spans="1:6" ht="19.5" customHeight="1">
      <c r="A104" s="6"/>
      <c r="F104" s="61"/>
    </row>
    <row r="105" spans="1:6" ht="19.5" customHeight="1">
      <c r="A105" s="6"/>
      <c r="F105" s="61"/>
    </row>
    <row r="106" spans="1:6" ht="19.5" customHeight="1">
      <c r="A106" s="6"/>
      <c r="F106" s="61"/>
    </row>
    <row r="107" spans="1:6" ht="19.5" customHeight="1">
      <c r="A107" s="6"/>
      <c r="F107" s="61"/>
    </row>
    <row r="108" spans="1:6" ht="19.5" customHeight="1">
      <c r="A108" s="6"/>
      <c r="F108" s="61"/>
    </row>
    <row r="109" spans="1:6" ht="19.5" customHeight="1">
      <c r="A109" s="6"/>
      <c r="F109" s="61"/>
    </row>
    <row r="110" spans="1:6" ht="19.5" customHeight="1">
      <c r="A110" s="6"/>
      <c r="F110" s="61"/>
    </row>
    <row r="111" spans="1:6" ht="19.5" customHeight="1">
      <c r="A111" s="6"/>
      <c r="F111" s="61"/>
    </row>
    <row r="112" spans="1:6" ht="19.5" customHeight="1">
      <c r="A112" s="6"/>
      <c r="F112" s="61"/>
    </row>
    <row r="113" spans="1:6" ht="19.5" customHeight="1">
      <c r="A113" s="6"/>
      <c r="F113" s="61"/>
    </row>
    <row r="114" spans="1:6" ht="19.5" customHeight="1">
      <c r="A114" s="6"/>
      <c r="F114" s="61"/>
    </row>
    <row r="115" spans="1:6" ht="19.5" customHeight="1">
      <c r="A115" s="6"/>
      <c r="F115" s="61"/>
    </row>
    <row r="116" spans="1:6" ht="19.5" customHeight="1">
      <c r="A116" s="6"/>
      <c r="F116" s="61"/>
    </row>
    <row r="117" spans="1:6" ht="19.5" customHeight="1">
      <c r="A117" s="6"/>
      <c r="F117" s="61"/>
    </row>
    <row r="118" spans="1:6" ht="19.5" customHeight="1">
      <c r="A118" s="6"/>
      <c r="F118" s="61"/>
    </row>
    <row r="119" spans="1:6" ht="19.5" customHeight="1">
      <c r="A119" s="6"/>
      <c r="F119" s="61"/>
    </row>
    <row r="120" spans="1:6" ht="19.5" customHeight="1">
      <c r="A120" s="6"/>
      <c r="F120" s="61"/>
    </row>
    <row r="121" spans="1:6" ht="19.5" customHeight="1">
      <c r="A121" s="6"/>
      <c r="F121" s="61"/>
    </row>
    <row r="122" spans="1:6" ht="19.5" customHeight="1">
      <c r="A122" s="6"/>
      <c r="F122" s="61"/>
    </row>
    <row r="123" spans="1:6" ht="19.5" customHeight="1">
      <c r="A123" s="6"/>
      <c r="F123" s="61"/>
    </row>
    <row r="124" spans="1:6" ht="19.5" customHeight="1">
      <c r="A124" s="6"/>
      <c r="F124" s="61"/>
    </row>
    <row r="125" spans="1:6" ht="19.5" customHeight="1">
      <c r="A125" s="6"/>
      <c r="F125" s="61"/>
    </row>
    <row r="126" spans="1:6" ht="19.5" customHeight="1">
      <c r="A126" s="6"/>
      <c r="F126" s="61"/>
    </row>
    <row r="127" spans="1:6" ht="19.5" customHeight="1">
      <c r="A127" s="6"/>
      <c r="F127" s="61"/>
    </row>
    <row r="128" spans="1:6" ht="19.5" customHeight="1">
      <c r="A128" s="6"/>
      <c r="F128" s="61"/>
    </row>
    <row r="129" spans="1:6" ht="19.5" customHeight="1">
      <c r="A129" s="6"/>
      <c r="F129" s="61"/>
    </row>
    <row r="130" spans="1:6" ht="19.5" customHeight="1">
      <c r="A130" s="6"/>
      <c r="F130" s="61"/>
    </row>
    <row r="131" spans="1:6" ht="19.5" customHeight="1">
      <c r="A131" s="6"/>
      <c r="F131" s="61"/>
    </row>
    <row r="132" spans="1:6" ht="19.5" customHeight="1">
      <c r="A132" s="6"/>
      <c r="F132" s="61"/>
    </row>
    <row r="133" spans="1:6" ht="19.5" customHeight="1">
      <c r="A133" s="6"/>
      <c r="F133" s="61"/>
    </row>
    <row r="134" spans="1:6" ht="19.5" customHeight="1">
      <c r="A134" s="6"/>
      <c r="F134" s="61"/>
    </row>
    <row r="135" spans="1:6" ht="19.5" customHeight="1">
      <c r="A135" s="6"/>
      <c r="F135" s="61"/>
    </row>
    <row r="136" spans="1:6" ht="19.5" customHeight="1">
      <c r="A136" s="6"/>
      <c r="F136" s="61"/>
    </row>
    <row r="137" spans="1:6" ht="19.5" customHeight="1">
      <c r="A137" s="6"/>
      <c r="F137" s="61"/>
    </row>
    <row r="138" spans="1:6" ht="19.5" customHeight="1">
      <c r="A138" s="6"/>
      <c r="F138" s="61"/>
    </row>
    <row r="139" spans="1:6" ht="19.5" customHeight="1">
      <c r="A139" s="6"/>
      <c r="F139" s="61"/>
    </row>
    <row r="140" spans="1:6" ht="19.5" customHeight="1">
      <c r="A140" s="6"/>
      <c r="F140" s="61"/>
    </row>
    <row r="141" spans="1:6" ht="19.5" customHeight="1">
      <c r="A141" s="6"/>
      <c r="F141" s="61"/>
    </row>
    <row r="142" spans="1:6" ht="19.5" customHeight="1">
      <c r="A142" s="6"/>
      <c r="F142" s="61"/>
    </row>
    <row r="143" spans="1:6" ht="19.5" customHeight="1">
      <c r="A143" s="6"/>
      <c r="F143" s="61"/>
    </row>
    <row r="144" spans="1:6" ht="19.5" customHeight="1">
      <c r="A144" s="6"/>
      <c r="F144" s="61"/>
    </row>
    <row r="145" spans="1:6" ht="19.5" customHeight="1">
      <c r="A145" s="6"/>
      <c r="F145" s="61"/>
    </row>
    <row r="146" spans="1:6" ht="19.5" customHeight="1">
      <c r="A146" s="6"/>
      <c r="F146" s="61"/>
    </row>
    <row r="147" spans="1:6" ht="19.5" customHeight="1">
      <c r="A147" s="6"/>
      <c r="F147" s="61"/>
    </row>
    <row r="148" spans="1:6" ht="19.5" customHeight="1">
      <c r="A148" s="6"/>
      <c r="F148" s="61"/>
    </row>
    <row r="149" spans="1:6" ht="19.5" customHeight="1">
      <c r="A149" s="6"/>
      <c r="F149" s="61"/>
    </row>
    <row r="150" spans="1:6" ht="19.5" customHeight="1">
      <c r="A150" s="6"/>
      <c r="F150" s="61"/>
    </row>
    <row r="151" spans="1:6" ht="19.5" customHeight="1">
      <c r="A151" s="6"/>
      <c r="F151" s="61"/>
    </row>
    <row r="152" spans="1:6" ht="19.5" customHeight="1">
      <c r="A152" s="6"/>
      <c r="F152" s="61"/>
    </row>
    <row r="153" spans="1:6" ht="19.5" customHeight="1">
      <c r="A153" s="6"/>
      <c r="F153" s="61"/>
    </row>
    <row r="154" spans="1:6" ht="19.5" customHeight="1">
      <c r="A154" s="6"/>
      <c r="F154" s="61"/>
    </row>
    <row r="155" spans="1:6" ht="19.5" customHeight="1">
      <c r="A155" s="6"/>
      <c r="F155" s="61"/>
    </row>
    <row r="156" spans="1:6" ht="19.5" customHeight="1">
      <c r="A156" s="6"/>
      <c r="F156" s="61"/>
    </row>
    <row r="157" spans="1:6" ht="19.5" customHeight="1">
      <c r="A157" s="6"/>
      <c r="F157" s="61"/>
    </row>
    <row r="158" spans="1:6" ht="19.5" customHeight="1">
      <c r="A158" s="6"/>
      <c r="F158" s="61"/>
    </row>
    <row r="159" spans="1:6" ht="19.5" customHeight="1">
      <c r="A159" s="6"/>
      <c r="F159" s="61"/>
    </row>
    <row r="160" spans="1:6" ht="19.5" customHeight="1">
      <c r="A160" s="6"/>
      <c r="F160" s="61"/>
    </row>
    <row r="161" spans="1:6" ht="19.5" customHeight="1">
      <c r="A161" s="6"/>
      <c r="F161" s="61"/>
    </row>
    <row r="162" spans="1:6" ht="19.5" customHeight="1">
      <c r="A162" s="6"/>
      <c r="F162" s="61"/>
    </row>
    <row r="163" spans="1:6" ht="19.5" customHeight="1">
      <c r="A163" s="6"/>
      <c r="F163" s="61"/>
    </row>
    <row r="164" spans="1:6" ht="19.5" customHeight="1">
      <c r="A164" s="6"/>
      <c r="F164" s="61"/>
    </row>
    <row r="165" spans="1:6" ht="12.75">
      <c r="A165" s="6"/>
      <c r="F165" s="61"/>
    </row>
    <row r="166" spans="1:6" ht="12.75">
      <c r="A166" s="6"/>
      <c r="F166" s="61"/>
    </row>
    <row r="167" spans="1:6" ht="12.75">
      <c r="A167" s="6"/>
      <c r="F167" s="61"/>
    </row>
    <row r="168" spans="1:6" ht="12.75">
      <c r="A168" s="6"/>
      <c r="F168" s="61"/>
    </row>
    <row r="169" spans="1:6" ht="12.75">
      <c r="A169" s="6"/>
      <c r="F169" s="61"/>
    </row>
    <row r="170" spans="1:6" ht="12.75">
      <c r="A170" s="6"/>
      <c r="F170" s="61"/>
    </row>
    <row r="171" spans="1:6" ht="12.75">
      <c r="A171" s="6"/>
      <c r="F171" s="61"/>
    </row>
    <row r="172" spans="1:6" ht="12.75">
      <c r="A172" s="6"/>
      <c r="F172" s="61"/>
    </row>
    <row r="173" spans="1:6" ht="12.75">
      <c r="A173" s="6"/>
      <c r="F173" s="61"/>
    </row>
    <row r="174" spans="1:6" ht="12.75">
      <c r="A174" s="6"/>
      <c r="F174" s="61"/>
    </row>
    <row r="175" spans="1:6" ht="12.75">
      <c r="A175" s="6"/>
      <c r="F175" s="61"/>
    </row>
    <row r="176" spans="1:6" ht="12.75">
      <c r="A176" s="6"/>
      <c r="F176" s="61"/>
    </row>
    <row r="177" spans="1:6" ht="12.75">
      <c r="A177" s="6"/>
      <c r="F177" s="61"/>
    </row>
    <row r="178" spans="1:6" ht="12.75">
      <c r="A178" s="6"/>
      <c r="F178" s="61"/>
    </row>
    <row r="179" spans="1:6" ht="12.75">
      <c r="A179" s="6"/>
      <c r="F179" s="61"/>
    </row>
    <row r="180" spans="1:6" ht="12.75">
      <c r="A180" s="6"/>
      <c r="F180" s="61"/>
    </row>
    <row r="181" spans="1:6" ht="12.75">
      <c r="A181" s="6"/>
      <c r="F181" s="61"/>
    </row>
    <row r="182" spans="1:6" ht="12.75">
      <c r="A182" s="6"/>
      <c r="F182" s="61"/>
    </row>
    <row r="183" spans="1:6" ht="12.75">
      <c r="A183" s="6"/>
      <c r="F183" s="61"/>
    </row>
    <row r="184" spans="1:6" ht="12.75">
      <c r="A184" s="6"/>
      <c r="F184" s="61"/>
    </row>
    <row r="185" spans="1:6" ht="12.75">
      <c r="A185" s="6"/>
      <c r="F185" s="61"/>
    </row>
    <row r="186" spans="1:6" ht="12.75">
      <c r="A186" s="6"/>
      <c r="F186" s="61"/>
    </row>
    <row r="187" spans="1:6" ht="12.75">
      <c r="A187" s="6"/>
      <c r="F187" s="61"/>
    </row>
    <row r="188" spans="1:6" ht="12.75">
      <c r="A188" s="6"/>
      <c r="F188" s="61"/>
    </row>
    <row r="189" spans="1:6" ht="12.75">
      <c r="A189" s="6"/>
      <c r="F189" s="61"/>
    </row>
    <row r="190" spans="1:6" ht="12.75">
      <c r="A190" s="6"/>
      <c r="F190" s="61"/>
    </row>
    <row r="191" spans="1:6" ht="12.75">
      <c r="A191" s="6"/>
      <c r="F191" s="61"/>
    </row>
    <row r="192" spans="1:6" ht="12.75">
      <c r="A192" s="6"/>
      <c r="F192" s="61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</sheetData>
  <sheetProtection/>
  <mergeCells count="13">
    <mergeCell ref="B3:B4"/>
    <mergeCell ref="C3:C4"/>
    <mergeCell ref="A13:M13"/>
    <mergeCell ref="A1:M1"/>
    <mergeCell ref="A2:M2"/>
    <mergeCell ref="H3:I3"/>
    <mergeCell ref="J3:K3"/>
    <mergeCell ref="L3:M3"/>
    <mergeCell ref="A3:A4"/>
    <mergeCell ref="D3:D4"/>
    <mergeCell ref="E3:E4"/>
    <mergeCell ref="G3:G4"/>
    <mergeCell ref="F3:F4"/>
  </mergeCells>
  <printOptions horizontalCentered="1"/>
  <pageMargins left="0.433070866141732" right="0" top="0.55" bottom="0.393700787401575" header="0" footer="0.3"/>
  <pageSetup firstPageNumber="6" useFirstPageNumber="1" horizontalDpi="600" verticalDpi="600" orientation="landscape" pageOrder="overThenDown" scale="87" r:id="rId1"/>
  <headerFooter alignWithMargins="0">
    <oddHeader>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827"/>
  <sheetViews>
    <sheetView tabSelected="1" view="pageBreakPreview" zoomScaleSheetLayoutView="100" zoomScalePageLayoutView="0" workbookViewId="0" topLeftCell="B1">
      <pane ySplit="5" topLeftCell="A6" activePane="bottomLeft" state="frozen"/>
      <selection pane="topLeft" activeCell="B10" sqref="B10"/>
      <selection pane="bottomLeft" activeCell="H83" sqref="H83"/>
    </sheetView>
  </sheetViews>
  <sheetFormatPr defaultColWidth="7.8515625" defaultRowHeight="12.75"/>
  <cols>
    <col min="1" max="1" width="32.140625" style="19" customWidth="1"/>
    <col min="2" max="2" width="12.421875" style="19" customWidth="1"/>
    <col min="3" max="3" width="5.7109375" style="19" bestFit="1" customWidth="1"/>
    <col min="4" max="4" width="7.00390625" style="19" customWidth="1"/>
    <col min="5" max="5" width="9.57421875" style="19" customWidth="1"/>
    <col min="6" max="6" width="12.7109375" style="19" customWidth="1"/>
    <col min="7" max="7" width="10.140625" style="19" bestFit="1" customWidth="1"/>
    <col min="8" max="8" width="6.421875" style="19" customWidth="1"/>
    <col min="9" max="9" width="11.00390625" style="19" customWidth="1"/>
    <col min="10" max="10" width="11.7109375" style="19" bestFit="1" customWidth="1"/>
    <col min="11" max="12" width="10.140625" style="19" bestFit="1" customWidth="1"/>
    <col min="13" max="13" width="9.8515625" style="19" customWidth="1"/>
    <col min="14" max="14" width="10.421875" style="19" customWidth="1"/>
    <col min="15" max="15" width="10.421875" style="20" customWidth="1"/>
    <col min="16" max="16" width="10.57421875" style="20" customWidth="1"/>
    <col min="17" max="18" width="9.421875" style="20" customWidth="1"/>
    <col min="19" max="19" width="9.00390625" style="20" customWidth="1"/>
    <col min="20" max="20" width="8.7109375" style="20" customWidth="1"/>
    <col min="21" max="16384" width="7.8515625" style="20" customWidth="1"/>
  </cols>
  <sheetData>
    <row r="1" spans="1:14" ht="24">
      <c r="A1" s="168" t="s">
        <v>137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30" customHeight="1">
      <c r="A2" s="179" t="s">
        <v>173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s="26" customFormat="1" ht="39.75" customHeight="1">
      <c r="A3" s="169" t="s">
        <v>49</v>
      </c>
      <c r="B3" s="169" t="s">
        <v>50</v>
      </c>
      <c r="C3" s="169" t="s">
        <v>52</v>
      </c>
      <c r="D3" s="169" t="s">
        <v>53</v>
      </c>
      <c r="E3" s="169" t="s">
        <v>54</v>
      </c>
      <c r="F3" s="169" t="s">
        <v>55</v>
      </c>
      <c r="G3" s="169" t="s">
        <v>70</v>
      </c>
      <c r="H3" s="169" t="s">
        <v>56</v>
      </c>
      <c r="I3" s="169" t="s">
        <v>57</v>
      </c>
      <c r="J3" s="169"/>
      <c r="K3" s="169" t="s">
        <v>58</v>
      </c>
      <c r="L3" s="169"/>
      <c r="M3" s="169" t="s">
        <v>59</v>
      </c>
      <c r="N3" s="169"/>
    </row>
    <row r="4" spans="1:14" s="26" customFormat="1" ht="37.5" customHeight="1">
      <c r="A4" s="169"/>
      <c r="B4" s="169"/>
      <c r="C4" s="169"/>
      <c r="D4" s="169"/>
      <c r="E4" s="169"/>
      <c r="F4" s="169"/>
      <c r="G4" s="169"/>
      <c r="H4" s="169"/>
      <c r="I4" s="156" t="s">
        <v>271</v>
      </c>
      <c r="J4" s="156" t="s">
        <v>620</v>
      </c>
      <c r="K4" s="156" t="s">
        <v>272</v>
      </c>
      <c r="L4" s="156" t="s">
        <v>619</v>
      </c>
      <c r="M4" s="156" t="s">
        <v>272</v>
      </c>
      <c r="N4" s="156" t="s">
        <v>619</v>
      </c>
    </row>
    <row r="5" spans="1:14" s="26" customFormat="1" ht="23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s="26" customFormat="1" ht="30" customHeight="1">
      <c r="A6" s="51" t="s">
        <v>80</v>
      </c>
      <c r="B6" s="35"/>
      <c r="C6" s="35"/>
      <c r="D6" s="35"/>
      <c r="E6" s="35"/>
      <c r="F6" s="36"/>
      <c r="G6" s="37"/>
      <c r="H6" s="35"/>
      <c r="I6" s="18"/>
      <c r="J6" s="18"/>
      <c r="K6" s="18"/>
      <c r="L6" s="18"/>
      <c r="M6" s="18"/>
      <c r="N6" s="18"/>
    </row>
    <row r="7" spans="1:14" s="26" customFormat="1" ht="36.75">
      <c r="A7" s="28" t="s">
        <v>4</v>
      </c>
      <c r="B7" s="8">
        <v>1591250</v>
      </c>
      <c r="C7" s="53" t="s">
        <v>90</v>
      </c>
      <c r="D7" s="12">
        <v>25</v>
      </c>
      <c r="E7" s="12">
        <v>0</v>
      </c>
      <c r="F7" s="54" t="s">
        <v>76</v>
      </c>
      <c r="G7" s="54" t="s">
        <v>111</v>
      </c>
      <c r="H7" s="136">
        <v>7.75</v>
      </c>
      <c r="I7" s="8">
        <v>0</v>
      </c>
      <c r="J7" s="8">
        <f>I7-K7</f>
        <v>0</v>
      </c>
      <c r="K7" s="8">
        <v>0</v>
      </c>
      <c r="L7" s="8">
        <v>0</v>
      </c>
      <c r="M7" s="8">
        <f>I7*H7%</f>
        <v>0</v>
      </c>
      <c r="N7" s="8">
        <f>J7*H7%</f>
        <v>0</v>
      </c>
    </row>
    <row r="8" spans="1:14" s="25" customFormat="1" ht="36.75">
      <c r="A8" s="28" t="s">
        <v>5</v>
      </c>
      <c r="B8" s="5">
        <v>1591250</v>
      </c>
      <c r="C8" s="53" t="s">
        <v>90</v>
      </c>
      <c r="D8" s="12">
        <v>25</v>
      </c>
      <c r="E8" s="12">
        <v>0</v>
      </c>
      <c r="F8" s="54" t="s">
        <v>76</v>
      </c>
      <c r="G8" s="23"/>
      <c r="H8" s="136">
        <v>7.75</v>
      </c>
      <c r="I8" s="5">
        <v>0</v>
      </c>
      <c r="J8" s="8">
        <f>I8-K8</f>
        <v>0</v>
      </c>
      <c r="K8" s="5">
        <v>0</v>
      </c>
      <c r="L8" s="5">
        <v>0</v>
      </c>
      <c r="M8" s="8">
        <f>I8*H8%</f>
        <v>0</v>
      </c>
      <c r="N8" s="8">
        <f>J8*H8%</f>
        <v>0</v>
      </c>
    </row>
    <row r="9" spans="1:14" s="26" customFormat="1" ht="30" customHeight="1">
      <c r="A9" s="51" t="s">
        <v>81</v>
      </c>
      <c r="B9" s="29">
        <v>3182500</v>
      </c>
      <c r="C9" s="29"/>
      <c r="D9" s="29"/>
      <c r="E9" s="29"/>
      <c r="F9" s="33"/>
      <c r="G9" s="34"/>
      <c r="H9" s="12"/>
      <c r="I9" s="29">
        <f aca="true" t="shared" si="0" ref="I9:N9">SUM(I7:I8)</f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</row>
    <row r="10" spans="1:14" s="26" customFormat="1" ht="30" customHeight="1">
      <c r="A10" s="51" t="s">
        <v>101</v>
      </c>
      <c r="B10" s="35"/>
      <c r="C10" s="35"/>
      <c r="D10" s="35"/>
      <c r="E10" s="35"/>
      <c r="F10" s="36"/>
      <c r="G10" s="37"/>
      <c r="H10" s="35"/>
      <c r="I10" s="18"/>
      <c r="J10" s="18"/>
      <c r="K10" s="18"/>
      <c r="L10" s="18"/>
      <c r="M10" s="18"/>
      <c r="N10" s="18"/>
    </row>
    <row r="11" spans="1:14" s="25" customFormat="1" ht="36.75">
      <c r="A11" s="28" t="s">
        <v>6</v>
      </c>
      <c r="B11" s="5">
        <v>1591250</v>
      </c>
      <c r="C11" s="53" t="s">
        <v>90</v>
      </c>
      <c r="D11" s="12">
        <v>25</v>
      </c>
      <c r="E11" s="12">
        <v>0</v>
      </c>
      <c r="F11" s="54" t="s">
        <v>76</v>
      </c>
      <c r="G11" s="54" t="s">
        <v>112</v>
      </c>
      <c r="H11" s="4">
        <v>8.5</v>
      </c>
      <c r="I11" s="5">
        <v>0</v>
      </c>
      <c r="J11" s="8">
        <f>I11-K11</f>
        <v>0</v>
      </c>
      <c r="K11" s="5">
        <v>0</v>
      </c>
      <c r="L11" s="5">
        <v>0</v>
      </c>
      <c r="M11" s="5">
        <f>I11*H11%</f>
        <v>0</v>
      </c>
      <c r="N11" s="8">
        <f>J11*H11%</f>
        <v>0</v>
      </c>
    </row>
    <row r="12" spans="1:14" s="26" customFormat="1" ht="36.75">
      <c r="A12" s="28" t="s">
        <v>7</v>
      </c>
      <c r="B12" s="8">
        <v>1483250</v>
      </c>
      <c r="C12" s="53" t="s">
        <v>90</v>
      </c>
      <c r="D12" s="12">
        <v>25</v>
      </c>
      <c r="E12" s="12">
        <v>0</v>
      </c>
      <c r="F12" s="54" t="s">
        <v>76</v>
      </c>
      <c r="G12" s="54" t="s">
        <v>113</v>
      </c>
      <c r="H12" s="4">
        <v>8.5</v>
      </c>
      <c r="I12" s="8">
        <v>0</v>
      </c>
      <c r="J12" s="8">
        <f>I12-K12</f>
        <v>0</v>
      </c>
      <c r="K12" s="8">
        <v>0</v>
      </c>
      <c r="L12" s="8">
        <v>0</v>
      </c>
      <c r="M12" s="5">
        <f>I12*H12%</f>
        <v>0</v>
      </c>
      <c r="N12" s="8">
        <f>J12*H12%</f>
        <v>0</v>
      </c>
    </row>
    <row r="13" spans="1:14" s="26" customFormat="1" ht="18">
      <c r="A13" s="51" t="s">
        <v>102</v>
      </c>
      <c r="B13" s="29">
        <v>3074500</v>
      </c>
      <c r="C13" s="29"/>
      <c r="D13" s="29"/>
      <c r="E13" s="29"/>
      <c r="F13" s="33"/>
      <c r="G13" s="34"/>
      <c r="H13" s="12"/>
      <c r="I13" s="29">
        <f aca="true" t="shared" si="1" ref="I13:N13">SUM(I11:I12)</f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  <c r="N13" s="29">
        <f t="shared" si="1"/>
        <v>0</v>
      </c>
    </row>
    <row r="14" spans="1:14" s="26" customFormat="1" ht="18">
      <c r="A14" s="51" t="s">
        <v>103</v>
      </c>
      <c r="B14" s="35"/>
      <c r="C14" s="35"/>
      <c r="D14" s="35"/>
      <c r="E14" s="35"/>
      <c r="F14" s="36"/>
      <c r="G14" s="37"/>
      <c r="H14" s="35"/>
      <c r="I14" s="18"/>
      <c r="J14" s="18"/>
      <c r="K14" s="18"/>
      <c r="L14" s="18"/>
      <c r="M14" s="18"/>
      <c r="N14" s="18"/>
    </row>
    <row r="15" spans="1:14" s="26" customFormat="1" ht="36.75">
      <c r="A15" s="28" t="s">
        <v>8</v>
      </c>
      <c r="B15" s="8">
        <v>1591250</v>
      </c>
      <c r="C15" s="53" t="s">
        <v>90</v>
      </c>
      <c r="D15" s="12">
        <v>25</v>
      </c>
      <c r="E15" s="12">
        <v>0</v>
      </c>
      <c r="F15" s="54" t="s">
        <v>76</v>
      </c>
      <c r="G15" s="54" t="s">
        <v>114</v>
      </c>
      <c r="H15" s="7">
        <v>9.25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J15*H15%</f>
        <v>0</v>
      </c>
    </row>
    <row r="16" spans="1:14" s="26" customFormat="1" ht="36.75">
      <c r="A16" s="28" t="s">
        <v>9</v>
      </c>
      <c r="B16" s="8">
        <v>2898500</v>
      </c>
      <c r="C16" s="53" t="s">
        <v>90</v>
      </c>
      <c r="D16" s="12">
        <v>25</v>
      </c>
      <c r="E16" s="12">
        <v>0</v>
      </c>
      <c r="F16" s="54" t="s">
        <v>76</v>
      </c>
      <c r="G16" s="54" t="s">
        <v>115</v>
      </c>
      <c r="H16" s="7">
        <v>9.25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>J16*H16%</f>
        <v>0</v>
      </c>
    </row>
    <row r="17" spans="1:14" s="26" customFormat="1" ht="36.75">
      <c r="A17" s="28" t="s">
        <v>10</v>
      </c>
      <c r="B17" s="8">
        <v>1591250</v>
      </c>
      <c r="C17" s="53" t="s">
        <v>90</v>
      </c>
      <c r="D17" s="12">
        <v>25</v>
      </c>
      <c r="E17" s="12">
        <v>0</v>
      </c>
      <c r="F17" s="54" t="s">
        <v>76</v>
      </c>
      <c r="G17" s="54" t="s">
        <v>115</v>
      </c>
      <c r="H17" s="7">
        <v>9.25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J17*H17%</f>
        <v>0</v>
      </c>
    </row>
    <row r="18" spans="1:14" s="26" customFormat="1" ht="18">
      <c r="A18" s="51" t="s">
        <v>104</v>
      </c>
      <c r="B18" s="29">
        <v>6081000</v>
      </c>
      <c r="C18" s="29"/>
      <c r="D18" s="29"/>
      <c r="E18" s="29"/>
      <c r="F18" s="33"/>
      <c r="G18" s="34"/>
      <c r="H18" s="12"/>
      <c r="I18" s="29">
        <f aca="true" t="shared" si="2" ref="I18:N18">SUM(I15:I17)</f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</row>
    <row r="19" spans="1:14" s="26" customFormat="1" ht="18">
      <c r="A19" s="51" t="s">
        <v>105</v>
      </c>
      <c r="B19" s="35"/>
      <c r="C19" s="35"/>
      <c r="D19" s="35"/>
      <c r="E19" s="35"/>
      <c r="F19" s="36"/>
      <c r="G19" s="37"/>
      <c r="H19" s="35"/>
      <c r="I19" s="18"/>
      <c r="J19" s="18"/>
      <c r="K19" s="18"/>
      <c r="L19" s="18"/>
      <c r="M19" s="18"/>
      <c r="N19" s="18"/>
    </row>
    <row r="20" spans="1:14" s="26" customFormat="1" ht="36.75">
      <c r="A20" s="28" t="s">
        <v>11</v>
      </c>
      <c r="B20" s="8">
        <v>284000</v>
      </c>
      <c r="C20" s="53" t="s">
        <v>90</v>
      </c>
      <c r="D20" s="12">
        <v>25</v>
      </c>
      <c r="E20" s="12">
        <v>0</v>
      </c>
      <c r="F20" s="54" t="s">
        <v>76</v>
      </c>
      <c r="G20" s="54" t="s">
        <v>115</v>
      </c>
      <c r="H20" s="7">
        <v>9.25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s="26" customFormat="1" ht="18">
      <c r="A21" s="51" t="s">
        <v>106</v>
      </c>
      <c r="B21" s="29">
        <v>284000</v>
      </c>
      <c r="C21" s="29"/>
      <c r="D21" s="29"/>
      <c r="E21" s="29"/>
      <c r="F21" s="33"/>
      <c r="G21" s="34"/>
      <c r="H21" s="12"/>
      <c r="I21" s="29">
        <f aca="true" t="shared" si="3" ref="I21:N21">SUM(I20)</f>
        <v>0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29">
        <f t="shared" si="3"/>
        <v>0</v>
      </c>
      <c r="N21" s="29">
        <f t="shared" si="3"/>
        <v>0</v>
      </c>
    </row>
    <row r="22" spans="1:14" s="26" customFormat="1" ht="18">
      <c r="A22" s="51" t="s">
        <v>82</v>
      </c>
      <c r="B22" s="35"/>
      <c r="C22" s="35"/>
      <c r="D22" s="35"/>
      <c r="E22" s="35"/>
      <c r="F22" s="36"/>
      <c r="G22" s="37"/>
      <c r="H22" s="35"/>
      <c r="I22" s="18"/>
      <c r="J22" s="18"/>
      <c r="K22" s="18"/>
      <c r="L22" s="18"/>
      <c r="M22" s="18"/>
      <c r="N22" s="18"/>
    </row>
    <row r="23" spans="1:14" ht="36.75">
      <c r="A23" s="28" t="s">
        <v>12</v>
      </c>
      <c r="B23" s="8">
        <v>1500000</v>
      </c>
      <c r="C23" s="53" t="s">
        <v>90</v>
      </c>
      <c r="D23" s="12">
        <v>25</v>
      </c>
      <c r="E23" s="12">
        <v>0</v>
      </c>
      <c r="F23" s="54" t="s">
        <v>76</v>
      </c>
      <c r="G23" s="54" t="s">
        <v>115</v>
      </c>
      <c r="H23" s="7">
        <v>9.75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f>J23*H23%</f>
        <v>0</v>
      </c>
    </row>
    <row r="24" spans="1:14" ht="18">
      <c r="A24" s="51" t="s">
        <v>83</v>
      </c>
      <c r="B24" s="30">
        <v>1500000</v>
      </c>
      <c r="C24" s="30"/>
      <c r="D24" s="30"/>
      <c r="E24" s="30"/>
      <c r="F24" s="31"/>
      <c r="G24" s="38"/>
      <c r="H24" s="12"/>
      <c r="I24" s="29">
        <f aca="true" t="shared" si="4" ref="I24:N24">SUM(I23)</f>
        <v>0</v>
      </c>
      <c r="J24" s="29">
        <f t="shared" si="4"/>
        <v>0</v>
      </c>
      <c r="K24" s="29">
        <f t="shared" si="4"/>
        <v>0</v>
      </c>
      <c r="L24" s="29">
        <f t="shared" si="4"/>
        <v>0</v>
      </c>
      <c r="M24" s="29">
        <f t="shared" si="4"/>
        <v>0</v>
      </c>
      <c r="N24" s="29">
        <f t="shared" si="4"/>
        <v>0</v>
      </c>
    </row>
    <row r="25" spans="1:14" ht="18">
      <c r="A25" s="51" t="s">
        <v>84</v>
      </c>
      <c r="B25" s="8"/>
      <c r="C25" s="8"/>
      <c r="D25" s="8"/>
      <c r="E25" s="8"/>
      <c r="F25" s="21"/>
      <c r="G25" s="24"/>
      <c r="H25" s="12"/>
      <c r="I25" s="157"/>
      <c r="J25" s="157"/>
      <c r="K25" s="157"/>
      <c r="L25" s="157"/>
      <c r="M25" s="157"/>
      <c r="N25" s="157"/>
    </row>
    <row r="26" spans="1:15" ht="36.75">
      <c r="A26" s="28" t="s">
        <v>13</v>
      </c>
      <c r="B26" s="8">
        <v>2550000</v>
      </c>
      <c r="C26" s="53" t="s">
        <v>90</v>
      </c>
      <c r="D26" s="12">
        <v>25</v>
      </c>
      <c r="E26" s="12">
        <v>0</v>
      </c>
      <c r="F26" s="54" t="s">
        <v>76</v>
      </c>
      <c r="G26" s="54" t="s">
        <v>116</v>
      </c>
      <c r="H26" s="7">
        <v>10.25</v>
      </c>
      <c r="I26" s="8">
        <v>114480</v>
      </c>
      <c r="J26" s="8">
        <f>I26-K26</f>
        <v>38275.818186028206</v>
      </c>
      <c r="K26" s="8">
        <v>76204.1818139718</v>
      </c>
      <c r="L26" s="8">
        <v>76204.1818139718</v>
      </c>
      <c r="M26" s="8">
        <f>I26*H26%</f>
        <v>11734.199999999999</v>
      </c>
      <c r="N26" s="8">
        <f>J26*H26%</f>
        <v>3923.2713640678908</v>
      </c>
      <c r="O26" s="32"/>
    </row>
    <row r="27" spans="1:14" ht="36.75">
      <c r="A27" s="28" t="s">
        <v>14</v>
      </c>
      <c r="B27" s="8">
        <v>632500</v>
      </c>
      <c r="C27" s="53" t="s">
        <v>90</v>
      </c>
      <c r="D27" s="12">
        <v>25</v>
      </c>
      <c r="E27" s="12">
        <v>0</v>
      </c>
      <c r="F27" s="54" t="s">
        <v>76</v>
      </c>
      <c r="G27" s="54" t="s">
        <v>115</v>
      </c>
      <c r="H27" s="7">
        <v>10.25</v>
      </c>
      <c r="I27" s="8">
        <v>18471</v>
      </c>
      <c r="J27" s="8">
        <v>0</v>
      </c>
      <c r="K27" s="8">
        <v>18901.625489151826</v>
      </c>
      <c r="L27" s="8">
        <v>18901.625489151826</v>
      </c>
      <c r="M27" s="8">
        <f>I27*H27%</f>
        <v>1893.2775</v>
      </c>
      <c r="N27" s="8">
        <f>J27*H27%</f>
        <v>0</v>
      </c>
    </row>
    <row r="28" spans="1:21" ht="18">
      <c r="A28" s="51" t="s">
        <v>85</v>
      </c>
      <c r="B28" s="30">
        <v>3182500</v>
      </c>
      <c r="C28" s="30"/>
      <c r="D28" s="30"/>
      <c r="E28" s="30"/>
      <c r="F28" s="31"/>
      <c r="G28" s="38"/>
      <c r="H28" s="12"/>
      <c r="I28" s="30">
        <f aca="true" t="shared" si="5" ref="I28:N28">SUM(I26:I27)</f>
        <v>132951</v>
      </c>
      <c r="J28" s="30">
        <f t="shared" si="5"/>
        <v>38275.818186028206</v>
      </c>
      <c r="K28" s="30">
        <f t="shared" si="5"/>
        <v>95105.80730312361</v>
      </c>
      <c r="L28" s="30">
        <f t="shared" si="5"/>
        <v>95105.80730312361</v>
      </c>
      <c r="M28" s="30">
        <f t="shared" si="5"/>
        <v>13627.477499999999</v>
      </c>
      <c r="N28" s="30">
        <f t="shared" si="5"/>
        <v>3923.2713640678908</v>
      </c>
      <c r="O28" s="32"/>
      <c r="P28" s="32"/>
      <c r="Q28" s="32"/>
      <c r="R28" s="32"/>
      <c r="S28" s="32"/>
      <c r="T28" s="32"/>
      <c r="U28" s="32"/>
    </row>
    <row r="29" spans="1:14" ht="18">
      <c r="A29" s="51" t="s">
        <v>60</v>
      </c>
      <c r="B29" s="8"/>
      <c r="C29" s="8"/>
      <c r="D29" s="8"/>
      <c r="E29" s="8"/>
      <c r="F29" s="21"/>
      <c r="G29" s="24"/>
      <c r="H29" s="12"/>
      <c r="I29" s="157"/>
      <c r="J29" s="157"/>
      <c r="K29" s="157"/>
      <c r="L29" s="157"/>
      <c r="M29" s="157"/>
      <c r="N29" s="157"/>
    </row>
    <row r="30" spans="1:14" ht="36.75">
      <c r="A30" s="28" t="s">
        <v>15</v>
      </c>
      <c r="B30" s="8">
        <v>1591250</v>
      </c>
      <c r="C30" s="53" t="s">
        <v>90</v>
      </c>
      <c r="D30" s="12">
        <v>25</v>
      </c>
      <c r="E30" s="12">
        <v>0</v>
      </c>
      <c r="F30" s="54" t="s">
        <v>76</v>
      </c>
      <c r="G30" s="23"/>
      <c r="H30" s="7">
        <v>10.25</v>
      </c>
      <c r="I30" s="8">
        <v>90780</v>
      </c>
      <c r="J30" s="8">
        <f>I30-K30</f>
        <v>43227.0963484382</v>
      </c>
      <c r="K30" s="8">
        <v>47552.9036515618</v>
      </c>
      <c r="L30" s="8">
        <v>47552.9036515618</v>
      </c>
      <c r="M30" s="8">
        <f>I30*H30%</f>
        <v>9304.949999999999</v>
      </c>
      <c r="N30" s="8">
        <f>J30*H30%</f>
        <v>4430.777375714915</v>
      </c>
    </row>
    <row r="31" spans="1:14" ht="36.75">
      <c r="A31" s="28" t="s">
        <v>16</v>
      </c>
      <c r="B31" s="8">
        <v>6390000</v>
      </c>
      <c r="C31" s="53" t="s">
        <v>90</v>
      </c>
      <c r="D31" s="12">
        <v>25</v>
      </c>
      <c r="E31" s="12">
        <v>0</v>
      </c>
      <c r="F31" s="54" t="s">
        <v>76</v>
      </c>
      <c r="G31" s="54" t="s">
        <v>115</v>
      </c>
      <c r="H31" s="7">
        <v>10.25</v>
      </c>
      <c r="I31" s="8">
        <v>377590</v>
      </c>
      <c r="J31" s="8">
        <f>I31-K31</f>
        <v>186631.28557204717</v>
      </c>
      <c r="K31" s="8">
        <v>190958.71442795283</v>
      </c>
      <c r="L31" s="8">
        <v>190958.71442795283</v>
      </c>
      <c r="M31" s="8">
        <f>I31*H31%</f>
        <v>38702.975</v>
      </c>
      <c r="N31" s="8">
        <f>J31*H31%</f>
        <v>19129.706771134835</v>
      </c>
    </row>
    <row r="32" spans="1:15" ht="36.75">
      <c r="A32" s="28" t="s">
        <v>17</v>
      </c>
      <c r="B32" s="8">
        <v>3372000</v>
      </c>
      <c r="C32" s="53" t="s">
        <v>90</v>
      </c>
      <c r="D32" s="12">
        <v>25</v>
      </c>
      <c r="E32" s="12">
        <v>0</v>
      </c>
      <c r="F32" s="54" t="s">
        <v>76</v>
      </c>
      <c r="G32" s="54" t="s">
        <v>115</v>
      </c>
      <c r="H32" s="7">
        <v>10.25</v>
      </c>
      <c r="I32" s="8">
        <v>201536</v>
      </c>
      <c r="J32" s="8">
        <f>I32-K32</f>
        <v>100767.17604834787</v>
      </c>
      <c r="K32" s="8">
        <v>100768.82395165213</v>
      </c>
      <c r="L32" s="8">
        <v>100768.82395165213</v>
      </c>
      <c r="M32" s="8">
        <f>I32*H32%</f>
        <v>20657.44</v>
      </c>
      <c r="N32" s="8">
        <f>J32*H32%</f>
        <v>10328.635544955656</v>
      </c>
      <c r="O32" s="32"/>
    </row>
    <row r="33" spans="1:20" ht="18">
      <c r="A33" s="51" t="s">
        <v>61</v>
      </c>
      <c r="B33" s="30">
        <v>11353250</v>
      </c>
      <c r="C33" s="30"/>
      <c r="D33" s="30"/>
      <c r="E33" s="30"/>
      <c r="F33" s="31"/>
      <c r="G33" s="38"/>
      <c r="H33" s="12"/>
      <c r="I33" s="30">
        <f aca="true" t="shared" si="6" ref="I33:N33">SUM(I30:I32)</f>
        <v>669906</v>
      </c>
      <c r="J33" s="30">
        <f t="shared" si="6"/>
        <v>330625.55796883325</v>
      </c>
      <c r="K33" s="30">
        <f t="shared" si="6"/>
        <v>339280.44203116675</v>
      </c>
      <c r="L33" s="30">
        <f t="shared" si="6"/>
        <v>339280.44203116675</v>
      </c>
      <c r="M33" s="30">
        <f t="shared" si="6"/>
        <v>68665.36499999999</v>
      </c>
      <c r="N33" s="30">
        <f t="shared" si="6"/>
        <v>33889.119691805405</v>
      </c>
      <c r="O33" s="32"/>
      <c r="P33" s="32"/>
      <c r="Q33" s="32"/>
      <c r="R33" s="32"/>
      <c r="S33" s="32"/>
      <c r="T33" s="32"/>
    </row>
    <row r="34" spans="1:14" ht="18">
      <c r="A34" s="51" t="s">
        <v>62</v>
      </c>
      <c r="B34" s="8"/>
      <c r="C34" s="8"/>
      <c r="D34" s="8"/>
      <c r="E34" s="8"/>
      <c r="F34" s="21"/>
      <c r="G34" s="24"/>
      <c r="H34" s="12"/>
      <c r="I34" s="157"/>
      <c r="J34" s="157"/>
      <c r="K34" s="157"/>
      <c r="L34" s="157"/>
      <c r="M34" s="157"/>
      <c r="N34" s="157"/>
    </row>
    <row r="35" spans="1:15" ht="36.75">
      <c r="A35" s="28" t="s">
        <v>18</v>
      </c>
      <c r="B35" s="8">
        <v>5734500</v>
      </c>
      <c r="C35" s="53" t="s">
        <v>90</v>
      </c>
      <c r="D35" s="12">
        <v>25</v>
      </c>
      <c r="E35" s="12">
        <v>0</v>
      </c>
      <c r="F35" s="54" t="s">
        <v>76</v>
      </c>
      <c r="G35" s="54" t="s">
        <v>117</v>
      </c>
      <c r="H35" s="7">
        <v>11.75</v>
      </c>
      <c r="I35" s="8">
        <v>510226</v>
      </c>
      <c r="J35" s="8">
        <f>I35-K35</f>
        <v>338856.24289716815</v>
      </c>
      <c r="K35" s="8">
        <v>171369.75710283185</v>
      </c>
      <c r="L35" s="8">
        <v>171369.75710283185</v>
      </c>
      <c r="M35" s="8">
        <f>I35*H35%</f>
        <v>59951.55499999999</v>
      </c>
      <c r="N35" s="8">
        <f>J35*H35%</f>
        <v>39815.608540417255</v>
      </c>
      <c r="O35" s="32"/>
    </row>
    <row r="36" spans="1:15" ht="36.75">
      <c r="A36" s="28" t="s">
        <v>19</v>
      </c>
      <c r="B36" s="8">
        <v>5921500</v>
      </c>
      <c r="C36" s="53" t="s">
        <v>90</v>
      </c>
      <c r="D36" s="12">
        <v>25</v>
      </c>
      <c r="E36" s="12">
        <v>0</v>
      </c>
      <c r="F36" s="54" t="s">
        <v>76</v>
      </c>
      <c r="G36" s="54" t="s">
        <v>118</v>
      </c>
      <c r="H36" s="7">
        <v>11.75</v>
      </c>
      <c r="I36" s="8">
        <v>526867</v>
      </c>
      <c r="J36" s="8">
        <f>I36-K36</f>
        <v>349908.93623081024</v>
      </c>
      <c r="K36" s="8">
        <v>176958.0637691898</v>
      </c>
      <c r="L36" s="8">
        <v>176958.0637691898</v>
      </c>
      <c r="M36" s="8">
        <f>I36*H36%</f>
        <v>61906.8725</v>
      </c>
      <c r="N36" s="8">
        <f>J36*H36%</f>
        <v>41114.300007120204</v>
      </c>
      <c r="O36" s="32"/>
    </row>
    <row r="37" spans="1:20" ht="18">
      <c r="A37" s="51" t="s">
        <v>63</v>
      </c>
      <c r="B37" s="30">
        <v>11656000</v>
      </c>
      <c r="C37" s="30"/>
      <c r="D37" s="30"/>
      <c r="E37" s="30"/>
      <c r="F37" s="31"/>
      <c r="G37" s="38"/>
      <c r="H37" s="12"/>
      <c r="I37" s="30">
        <f aca="true" t="shared" si="7" ref="I37:N37">SUM(I35:I36)</f>
        <v>1037093</v>
      </c>
      <c r="J37" s="30">
        <f t="shared" si="7"/>
        <v>688765.1791279784</v>
      </c>
      <c r="K37" s="30">
        <f t="shared" si="7"/>
        <v>348327.8208720216</v>
      </c>
      <c r="L37" s="30">
        <f t="shared" si="7"/>
        <v>348327.8208720216</v>
      </c>
      <c r="M37" s="30">
        <f t="shared" si="7"/>
        <v>121858.42749999999</v>
      </c>
      <c r="N37" s="30">
        <f t="shared" si="7"/>
        <v>80929.90854753746</v>
      </c>
      <c r="O37" s="32"/>
      <c r="P37" s="32"/>
      <c r="Q37" s="32"/>
      <c r="R37" s="32"/>
      <c r="S37" s="32"/>
      <c r="T37" s="32"/>
    </row>
    <row r="38" spans="1:15" ht="18">
      <c r="A38" s="51" t="s">
        <v>71</v>
      </c>
      <c r="B38" s="8"/>
      <c r="C38" s="8"/>
      <c r="D38" s="8"/>
      <c r="E38" s="8"/>
      <c r="F38" s="21"/>
      <c r="G38" s="24"/>
      <c r="H38" s="12"/>
      <c r="I38" s="157"/>
      <c r="J38" s="157"/>
      <c r="K38" s="157"/>
      <c r="L38" s="157"/>
      <c r="M38" s="157"/>
      <c r="N38" s="157"/>
      <c r="O38" s="32"/>
    </row>
    <row r="39" spans="1:15" s="43" customFormat="1" ht="36.75">
      <c r="A39" s="28" t="s">
        <v>20</v>
      </c>
      <c r="B39" s="5">
        <v>5828000</v>
      </c>
      <c r="C39" s="53" t="s">
        <v>90</v>
      </c>
      <c r="D39" s="12">
        <v>25</v>
      </c>
      <c r="E39" s="12">
        <v>0</v>
      </c>
      <c r="F39" s="54" t="s">
        <v>76</v>
      </c>
      <c r="G39" s="54" t="s">
        <v>119</v>
      </c>
      <c r="H39" s="7">
        <v>12</v>
      </c>
      <c r="I39" s="5">
        <v>692710</v>
      </c>
      <c r="J39" s="8">
        <f>I39-K39</f>
        <v>518546.0895639892</v>
      </c>
      <c r="K39" s="5">
        <v>174163.9104360108</v>
      </c>
      <c r="L39" s="5">
        <v>174163.9104360108</v>
      </c>
      <c r="M39" s="5">
        <f>I39*H39%</f>
        <v>83125.2</v>
      </c>
      <c r="N39" s="8">
        <f>J39*H39%</f>
        <v>62225.5307476787</v>
      </c>
      <c r="O39" s="32"/>
    </row>
    <row r="40" spans="1:15" ht="36.75">
      <c r="A40" s="28" t="s">
        <v>21</v>
      </c>
      <c r="B40" s="8">
        <v>4877800</v>
      </c>
      <c r="C40" s="53" t="s">
        <v>90</v>
      </c>
      <c r="D40" s="12">
        <v>25</v>
      </c>
      <c r="E40" s="12">
        <v>0</v>
      </c>
      <c r="F40" s="54" t="s">
        <v>76</v>
      </c>
      <c r="G40" s="54" t="s">
        <v>110</v>
      </c>
      <c r="H40" s="7">
        <v>12</v>
      </c>
      <c r="I40" s="8">
        <v>579996</v>
      </c>
      <c r="J40" s="8">
        <f>I40-K40</f>
        <v>434227.85958737583</v>
      </c>
      <c r="K40" s="8">
        <v>145768.14041262417</v>
      </c>
      <c r="L40" s="8">
        <v>145768.14041262417</v>
      </c>
      <c r="M40" s="5">
        <f>I40*H40%</f>
        <v>69599.52</v>
      </c>
      <c r="N40" s="8">
        <f>J40*H40%</f>
        <v>52107.343150485096</v>
      </c>
      <c r="O40" s="32"/>
    </row>
    <row r="41" spans="1:14" ht="36.75">
      <c r="A41" s="28" t="s">
        <v>22</v>
      </c>
      <c r="B41" s="8">
        <v>3494231</v>
      </c>
      <c r="C41" s="53" t="s">
        <v>90</v>
      </c>
      <c r="D41" s="12">
        <v>25</v>
      </c>
      <c r="E41" s="12">
        <v>0</v>
      </c>
      <c r="F41" s="54" t="s">
        <v>76</v>
      </c>
      <c r="G41" s="54" t="s">
        <v>115</v>
      </c>
      <c r="H41" s="7">
        <v>12</v>
      </c>
      <c r="I41" s="8">
        <v>415319</v>
      </c>
      <c r="J41" s="8">
        <f>I41-K41</f>
        <v>310897.425716072</v>
      </c>
      <c r="K41" s="8">
        <v>104421.57428392801</v>
      </c>
      <c r="L41" s="8">
        <v>104421.57428392801</v>
      </c>
      <c r="M41" s="5">
        <f>I41*H41%</f>
        <v>49838.28</v>
      </c>
      <c r="N41" s="8">
        <f>J41*H41%</f>
        <v>37307.691085928636</v>
      </c>
    </row>
    <row r="42" spans="1:20" ht="18">
      <c r="A42" s="51" t="s">
        <v>72</v>
      </c>
      <c r="B42" s="30">
        <v>14200031</v>
      </c>
      <c r="C42" s="30"/>
      <c r="D42" s="30"/>
      <c r="E42" s="30"/>
      <c r="F42" s="31"/>
      <c r="G42" s="38"/>
      <c r="H42" s="12"/>
      <c r="I42" s="30">
        <f aca="true" t="shared" si="8" ref="I42:N42">SUM(I39:I41)</f>
        <v>1688025</v>
      </c>
      <c r="J42" s="30">
        <f t="shared" si="8"/>
        <v>1263671.374867437</v>
      </c>
      <c r="K42" s="30">
        <f t="shared" si="8"/>
        <v>424353.625132563</v>
      </c>
      <c r="L42" s="30">
        <f t="shared" si="8"/>
        <v>424353.625132563</v>
      </c>
      <c r="M42" s="30">
        <f t="shared" si="8"/>
        <v>202563</v>
      </c>
      <c r="N42" s="30">
        <f t="shared" si="8"/>
        <v>151640.56498409243</v>
      </c>
      <c r="O42" s="32"/>
      <c r="P42" s="32"/>
      <c r="Q42" s="32"/>
      <c r="R42" s="32"/>
      <c r="S42" s="32"/>
      <c r="T42" s="32"/>
    </row>
    <row r="43" spans="1:14" ht="18">
      <c r="A43" s="51" t="s">
        <v>64</v>
      </c>
      <c r="B43" s="8"/>
      <c r="C43" s="8"/>
      <c r="D43" s="8"/>
      <c r="E43" s="8"/>
      <c r="F43" s="21"/>
      <c r="G43" s="24"/>
      <c r="H43" s="12"/>
      <c r="I43" s="157"/>
      <c r="J43" s="157"/>
      <c r="K43" s="157"/>
      <c r="L43" s="157"/>
      <c r="M43" s="157"/>
      <c r="N43" s="157"/>
    </row>
    <row r="44" spans="1:15" ht="36.75">
      <c r="A44" s="28" t="s">
        <v>23</v>
      </c>
      <c r="B44" s="8">
        <v>5828000</v>
      </c>
      <c r="C44" s="53" t="s">
        <v>90</v>
      </c>
      <c r="D44" s="12">
        <v>25</v>
      </c>
      <c r="E44" s="12">
        <v>0</v>
      </c>
      <c r="F44" s="54" t="s">
        <v>76</v>
      </c>
      <c r="G44" s="54" t="s">
        <v>120</v>
      </c>
      <c r="H44" s="7">
        <v>13</v>
      </c>
      <c r="I44" s="8">
        <v>866874</v>
      </c>
      <c r="J44" s="8">
        <f>I44-K44</f>
        <v>692710.0895639892</v>
      </c>
      <c r="K44" s="8">
        <v>174163.9104360108</v>
      </c>
      <c r="L44" s="8">
        <v>174163.9104360108</v>
      </c>
      <c r="M44" s="8">
        <f>I44*H44%</f>
        <v>112693.62000000001</v>
      </c>
      <c r="N44" s="8">
        <f>J44*H44%</f>
        <v>90052.3116433186</v>
      </c>
      <c r="O44" s="32"/>
    </row>
    <row r="45" spans="1:20" ht="18">
      <c r="A45" s="51" t="s">
        <v>65</v>
      </c>
      <c r="B45" s="30">
        <v>5828000</v>
      </c>
      <c r="C45" s="30"/>
      <c r="D45" s="30"/>
      <c r="E45" s="30"/>
      <c r="F45" s="31"/>
      <c r="G45" s="38"/>
      <c r="H45" s="12"/>
      <c r="I45" s="30">
        <f aca="true" t="shared" si="9" ref="I45:N45">SUM(I44)</f>
        <v>866874</v>
      </c>
      <c r="J45" s="30">
        <f t="shared" si="9"/>
        <v>692710.0895639892</v>
      </c>
      <c r="K45" s="30">
        <f t="shared" si="9"/>
        <v>174163.9104360108</v>
      </c>
      <c r="L45" s="30">
        <f t="shared" si="9"/>
        <v>174163.9104360108</v>
      </c>
      <c r="M45" s="30">
        <f t="shared" si="9"/>
        <v>112693.62000000001</v>
      </c>
      <c r="N45" s="30">
        <f t="shared" si="9"/>
        <v>90052.3116433186</v>
      </c>
      <c r="O45" s="32"/>
      <c r="P45" s="32"/>
      <c r="Q45" s="32"/>
      <c r="R45" s="32"/>
      <c r="S45" s="32"/>
      <c r="T45" s="32"/>
    </row>
    <row r="46" spans="1:14" ht="18">
      <c r="A46" s="51" t="s">
        <v>78</v>
      </c>
      <c r="B46" s="8"/>
      <c r="C46" s="8"/>
      <c r="D46" s="8"/>
      <c r="E46" s="8"/>
      <c r="F46" s="21"/>
      <c r="G46" s="24"/>
      <c r="H46" s="12"/>
      <c r="I46" s="157"/>
      <c r="J46" s="157"/>
      <c r="K46" s="157"/>
      <c r="L46" s="157"/>
      <c r="M46" s="157"/>
      <c r="N46" s="157"/>
    </row>
    <row r="47" spans="1:15" ht="36.75">
      <c r="A47" s="28" t="s">
        <v>24</v>
      </c>
      <c r="B47" s="8">
        <v>5828000</v>
      </c>
      <c r="C47" s="53" t="s">
        <v>90</v>
      </c>
      <c r="D47" s="12">
        <v>25</v>
      </c>
      <c r="E47" s="12">
        <v>0</v>
      </c>
      <c r="F47" s="54" t="s">
        <v>76</v>
      </c>
      <c r="G47" s="23"/>
      <c r="H47" s="7">
        <v>13</v>
      </c>
      <c r="I47" s="8">
        <v>1044983</v>
      </c>
      <c r="J47" s="8">
        <f>I47-K47</f>
        <v>870819.0895639892</v>
      </c>
      <c r="K47" s="8">
        <v>174163.9104360108</v>
      </c>
      <c r="L47" s="8">
        <v>174163.9104360108</v>
      </c>
      <c r="M47" s="8">
        <f>I47*H47%</f>
        <v>135847.79</v>
      </c>
      <c r="N47" s="8">
        <f>J47*H47%</f>
        <v>113206.4816433186</v>
      </c>
      <c r="O47" s="32"/>
    </row>
    <row r="48" spans="1:15" ht="36.75">
      <c r="A48" s="28" t="s">
        <v>25</v>
      </c>
      <c r="B48" s="8">
        <v>5828000</v>
      </c>
      <c r="C48" s="53" t="s">
        <v>90</v>
      </c>
      <c r="D48" s="12">
        <v>25</v>
      </c>
      <c r="E48" s="12">
        <v>0</v>
      </c>
      <c r="F48" s="54" t="s">
        <v>76</v>
      </c>
      <c r="G48" s="54" t="s">
        <v>121</v>
      </c>
      <c r="H48" s="7">
        <v>13</v>
      </c>
      <c r="I48" s="8">
        <v>1044983</v>
      </c>
      <c r="J48" s="8">
        <f>I48-K48</f>
        <v>870819.0895639892</v>
      </c>
      <c r="K48" s="8">
        <v>174163.9104360108</v>
      </c>
      <c r="L48" s="8">
        <v>174163.9104360108</v>
      </c>
      <c r="M48" s="8">
        <f>I48*H48%</f>
        <v>135847.79</v>
      </c>
      <c r="N48" s="8">
        <f>J48*H48%</f>
        <v>113206.4816433186</v>
      </c>
      <c r="O48" s="32"/>
    </row>
    <row r="49" spans="1:15" ht="36.75">
      <c r="A49" s="28" t="s">
        <v>26</v>
      </c>
      <c r="B49" s="8">
        <v>3750000</v>
      </c>
      <c r="C49" s="53" t="s">
        <v>90</v>
      </c>
      <c r="D49" s="12">
        <v>25</v>
      </c>
      <c r="E49" s="12">
        <v>0</v>
      </c>
      <c r="F49" s="54" t="s">
        <v>76</v>
      </c>
      <c r="G49" s="54" t="s">
        <v>122</v>
      </c>
      <c r="H49" s="7">
        <v>13</v>
      </c>
      <c r="I49" s="8">
        <v>784455</v>
      </c>
      <c r="J49" s="8">
        <f>I49-K49</f>
        <v>672390.0267441592</v>
      </c>
      <c r="K49" s="8">
        <v>112064.97325584087</v>
      </c>
      <c r="L49" s="8">
        <v>112064.97325584087</v>
      </c>
      <c r="M49" s="8">
        <f>I49*H49%</f>
        <v>101979.15000000001</v>
      </c>
      <c r="N49" s="8">
        <f>J49*H49%</f>
        <v>87410.7034767407</v>
      </c>
      <c r="O49" s="32"/>
    </row>
    <row r="50" spans="1:14" ht="18">
      <c r="A50" s="51" t="s">
        <v>79</v>
      </c>
      <c r="B50" s="30">
        <v>15406000</v>
      </c>
      <c r="C50" s="30"/>
      <c r="D50" s="30"/>
      <c r="E50" s="30"/>
      <c r="F50" s="31"/>
      <c r="G50" s="38"/>
      <c r="H50" s="12"/>
      <c r="I50" s="30">
        <f aca="true" t="shared" si="10" ref="I50:N50">SUM(I47:I49)</f>
        <v>2874421</v>
      </c>
      <c r="J50" s="30">
        <f t="shared" si="10"/>
        <v>2414028.2058721376</v>
      </c>
      <c r="K50" s="30">
        <f t="shared" si="10"/>
        <v>460392.7941278625</v>
      </c>
      <c r="L50" s="30">
        <f t="shared" si="10"/>
        <v>460392.7941278625</v>
      </c>
      <c r="M50" s="30">
        <f t="shared" si="10"/>
        <v>373674.73000000004</v>
      </c>
      <c r="N50" s="30">
        <f t="shared" si="10"/>
        <v>313823.6667633779</v>
      </c>
    </row>
    <row r="51" spans="1:14" ht="18">
      <c r="A51" s="51" t="s">
        <v>73</v>
      </c>
      <c r="B51" s="8"/>
      <c r="C51" s="8"/>
      <c r="D51" s="8"/>
      <c r="E51" s="8"/>
      <c r="F51" s="21"/>
      <c r="G51" s="24"/>
      <c r="H51" s="12"/>
      <c r="I51" s="157"/>
      <c r="J51" s="157"/>
      <c r="K51" s="157"/>
      <c r="L51" s="157"/>
      <c r="M51" s="157"/>
      <c r="N51" s="157"/>
    </row>
    <row r="52" spans="1:15" ht="36.75">
      <c r="A52" s="28" t="s">
        <v>27</v>
      </c>
      <c r="B52" s="8">
        <v>5828000</v>
      </c>
      <c r="C52" s="53" t="s">
        <v>90</v>
      </c>
      <c r="D52" s="12">
        <v>25</v>
      </c>
      <c r="E52" s="12">
        <v>0</v>
      </c>
      <c r="F52" s="54" t="s">
        <v>76</v>
      </c>
      <c r="G52" s="54" t="s">
        <v>123</v>
      </c>
      <c r="H52" s="7">
        <v>13</v>
      </c>
      <c r="I52" s="8">
        <v>1219147</v>
      </c>
      <c r="J52" s="8">
        <f>I52-K52</f>
        <v>1044983.0895639892</v>
      </c>
      <c r="K52" s="8">
        <v>174163.9104360108</v>
      </c>
      <c r="L52" s="8">
        <v>174163.9104360108</v>
      </c>
      <c r="M52" s="8">
        <f>I52*H52%</f>
        <v>158489.11000000002</v>
      </c>
      <c r="N52" s="8">
        <f>J52*H52%</f>
        <v>135847.8016433186</v>
      </c>
      <c r="O52" s="32"/>
    </row>
    <row r="53" spans="1:15" ht="36.75">
      <c r="A53" s="28" t="s">
        <v>28</v>
      </c>
      <c r="B53" s="8">
        <v>5828000</v>
      </c>
      <c r="C53" s="53" t="s">
        <v>90</v>
      </c>
      <c r="D53" s="12">
        <v>25</v>
      </c>
      <c r="E53" s="12">
        <v>0</v>
      </c>
      <c r="F53" s="54" t="s">
        <v>76</v>
      </c>
      <c r="G53" s="54" t="s">
        <v>124</v>
      </c>
      <c r="H53" s="7">
        <v>13</v>
      </c>
      <c r="I53" s="8">
        <v>1219147</v>
      </c>
      <c r="J53" s="8">
        <f>I53-K53</f>
        <v>1044983.0895639892</v>
      </c>
      <c r="K53" s="8">
        <v>174163.9104360108</v>
      </c>
      <c r="L53" s="8">
        <v>174163.9104360108</v>
      </c>
      <c r="M53" s="8">
        <f>I53*H53%</f>
        <v>158489.11000000002</v>
      </c>
      <c r="N53" s="8">
        <f>J53*H53%</f>
        <v>135847.8016433186</v>
      </c>
      <c r="O53" s="32"/>
    </row>
    <row r="54" spans="1:15" ht="36.75">
      <c r="A54" s="28" t="s">
        <v>29</v>
      </c>
      <c r="B54" s="8">
        <v>5000000</v>
      </c>
      <c r="C54" s="53" t="s">
        <v>90</v>
      </c>
      <c r="D54" s="12">
        <v>25</v>
      </c>
      <c r="E54" s="12">
        <v>0</v>
      </c>
      <c r="F54" s="54" t="s">
        <v>76</v>
      </c>
      <c r="G54" s="54" t="s">
        <v>125</v>
      </c>
      <c r="H54" s="7">
        <v>13</v>
      </c>
      <c r="I54" s="8">
        <v>1195359</v>
      </c>
      <c r="J54" s="8">
        <f>I54-K54</f>
        <v>1045939.0356588789</v>
      </c>
      <c r="K54" s="8">
        <v>149419.96434112117</v>
      </c>
      <c r="L54" s="8">
        <v>149419.96434112117</v>
      </c>
      <c r="M54" s="8">
        <f>I54*H54%</f>
        <v>155396.67</v>
      </c>
      <c r="N54" s="8">
        <f>J54*H54%</f>
        <v>135972.07463565425</v>
      </c>
      <c r="O54" s="32"/>
    </row>
    <row r="55" spans="1:20" ht="18">
      <c r="A55" s="51" t="s">
        <v>74</v>
      </c>
      <c r="B55" s="30">
        <v>16656000</v>
      </c>
      <c r="C55" s="30"/>
      <c r="D55" s="30"/>
      <c r="E55" s="30"/>
      <c r="F55" s="31"/>
      <c r="G55" s="38"/>
      <c r="H55" s="12"/>
      <c r="I55" s="30">
        <f aca="true" t="shared" si="11" ref="I55:N55">SUM(I52:I54)</f>
        <v>3633653</v>
      </c>
      <c r="J55" s="30">
        <f t="shared" si="11"/>
        <v>3135905.2147868574</v>
      </c>
      <c r="K55" s="30">
        <f t="shared" si="11"/>
        <v>497747.78521314275</v>
      </c>
      <c r="L55" s="30">
        <f t="shared" si="11"/>
        <v>497747.78521314275</v>
      </c>
      <c r="M55" s="30">
        <f t="shared" si="11"/>
        <v>472374.89</v>
      </c>
      <c r="N55" s="30">
        <f t="shared" si="11"/>
        <v>407667.67792229145</v>
      </c>
      <c r="O55" s="32"/>
      <c r="P55" s="32"/>
      <c r="Q55" s="32"/>
      <c r="R55" s="32"/>
      <c r="S55" s="32"/>
      <c r="T55" s="32"/>
    </row>
    <row r="56" spans="1:14" ht="18">
      <c r="A56" s="51" t="s">
        <v>66</v>
      </c>
      <c r="B56" s="8"/>
      <c r="C56" s="8"/>
      <c r="D56" s="8"/>
      <c r="E56" s="8"/>
      <c r="F56" s="21"/>
      <c r="G56" s="24"/>
      <c r="H56" s="12"/>
      <c r="I56" s="157"/>
      <c r="J56" s="157"/>
      <c r="K56" s="157"/>
      <c r="L56" s="157"/>
      <c r="M56" s="157"/>
      <c r="N56" s="157"/>
    </row>
    <row r="57" spans="1:15" ht="36.75">
      <c r="A57" s="28" t="s">
        <v>30</v>
      </c>
      <c r="B57" s="8">
        <v>5828000</v>
      </c>
      <c r="C57" s="53" t="s">
        <v>90</v>
      </c>
      <c r="D57" s="12">
        <v>25</v>
      </c>
      <c r="E57" s="12">
        <v>0</v>
      </c>
      <c r="F57" s="54" t="s">
        <v>76</v>
      </c>
      <c r="G57" s="54" t="s">
        <v>126</v>
      </c>
      <c r="H57" s="7">
        <v>13</v>
      </c>
      <c r="I57" s="8">
        <v>1393311</v>
      </c>
      <c r="J57" s="8">
        <f>I57-K57</f>
        <v>1219147.089563989</v>
      </c>
      <c r="K57" s="8">
        <v>174163.9104360108</v>
      </c>
      <c r="L57" s="8">
        <v>174163.9104360108</v>
      </c>
      <c r="M57" s="8">
        <f>I57*H57%</f>
        <v>181130.43</v>
      </c>
      <c r="N57" s="8">
        <f>J57*H57%</f>
        <v>158489.1216433186</v>
      </c>
      <c r="O57" s="32"/>
    </row>
    <row r="58" spans="1:15" s="43" customFormat="1" ht="36.75">
      <c r="A58" s="28" t="s">
        <v>31</v>
      </c>
      <c r="B58" s="5">
        <v>5828000</v>
      </c>
      <c r="C58" s="53" t="s">
        <v>90</v>
      </c>
      <c r="D58" s="12">
        <v>25</v>
      </c>
      <c r="E58" s="12">
        <v>0</v>
      </c>
      <c r="F58" s="54" t="s">
        <v>76</v>
      </c>
      <c r="G58" s="54" t="s">
        <v>127</v>
      </c>
      <c r="H58" s="7">
        <v>13</v>
      </c>
      <c r="I58" s="5">
        <v>1393311</v>
      </c>
      <c r="J58" s="8">
        <f>I58-K58</f>
        <v>1219147.089563989</v>
      </c>
      <c r="K58" s="5">
        <v>174163.9104360108</v>
      </c>
      <c r="L58" s="5">
        <v>174163.9104360108</v>
      </c>
      <c r="M58" s="8">
        <f>I58*H58%</f>
        <v>181130.43</v>
      </c>
      <c r="N58" s="8">
        <f>J58*H58%</f>
        <v>158489.1216433186</v>
      </c>
      <c r="O58" s="42"/>
    </row>
    <row r="59" spans="1:15" ht="36.75">
      <c r="A59" s="28" t="s">
        <v>32</v>
      </c>
      <c r="B59" s="8">
        <v>2500000</v>
      </c>
      <c r="C59" s="53" t="s">
        <v>90</v>
      </c>
      <c r="D59" s="12">
        <v>25</v>
      </c>
      <c r="E59" s="12">
        <v>0</v>
      </c>
      <c r="F59" s="54" t="s">
        <v>76</v>
      </c>
      <c r="G59" s="54" t="s">
        <v>115</v>
      </c>
      <c r="H59" s="7">
        <v>13</v>
      </c>
      <c r="I59" s="8">
        <v>597680</v>
      </c>
      <c r="J59" s="8">
        <f>I59-K59</f>
        <v>522970.0178294394</v>
      </c>
      <c r="K59" s="8">
        <v>74709.98217056059</v>
      </c>
      <c r="L59" s="8">
        <v>74709.98217056059</v>
      </c>
      <c r="M59" s="8">
        <f>I59*H59%</f>
        <v>77698.40000000001</v>
      </c>
      <c r="N59" s="8">
        <f>J59*H59%</f>
        <v>67986.10231782713</v>
      </c>
      <c r="O59" s="32"/>
    </row>
    <row r="60" spans="1:20" ht="18">
      <c r="A60" s="51" t="s">
        <v>77</v>
      </c>
      <c r="B60" s="30">
        <v>14156000</v>
      </c>
      <c r="C60" s="30"/>
      <c r="D60" s="30"/>
      <c r="E60" s="30"/>
      <c r="F60" s="31"/>
      <c r="G60" s="38"/>
      <c r="H60" s="12"/>
      <c r="I60" s="30">
        <f aca="true" t="shared" si="12" ref="I60:N60">SUM(I57:I59)</f>
        <v>3384302</v>
      </c>
      <c r="J60" s="30">
        <f t="shared" si="12"/>
        <v>2961264.1969574178</v>
      </c>
      <c r="K60" s="30">
        <f t="shared" si="12"/>
        <v>423037.8030425822</v>
      </c>
      <c r="L60" s="30">
        <f t="shared" si="12"/>
        <v>423037.8030425822</v>
      </c>
      <c r="M60" s="30">
        <f t="shared" si="12"/>
        <v>439959.26</v>
      </c>
      <c r="N60" s="30">
        <f t="shared" si="12"/>
        <v>384964.3456044643</v>
      </c>
      <c r="O60" s="32"/>
      <c r="P60" s="32"/>
      <c r="Q60" s="32"/>
      <c r="R60" s="32"/>
      <c r="S60" s="32"/>
      <c r="T60" s="32"/>
    </row>
    <row r="61" spans="1:14" ht="18">
      <c r="A61" s="51" t="s">
        <v>67</v>
      </c>
      <c r="B61" s="8"/>
      <c r="C61" s="8"/>
      <c r="D61" s="8"/>
      <c r="E61" s="8"/>
      <c r="F61" s="21"/>
      <c r="G61" s="24"/>
      <c r="H61" s="12"/>
      <c r="I61" s="157"/>
      <c r="J61" s="157"/>
      <c r="K61" s="157"/>
      <c r="L61" s="157"/>
      <c r="M61" s="157"/>
      <c r="N61" s="157"/>
    </row>
    <row r="62" spans="1:15" ht="36.75">
      <c r="A62" s="28" t="s">
        <v>33</v>
      </c>
      <c r="B62" s="8">
        <v>11656000</v>
      </c>
      <c r="C62" s="53" t="s">
        <v>90</v>
      </c>
      <c r="D62" s="12">
        <v>25</v>
      </c>
      <c r="E62" s="12">
        <v>0</v>
      </c>
      <c r="F62" s="54" t="s">
        <v>76</v>
      </c>
      <c r="G62" s="54" t="s">
        <v>128</v>
      </c>
      <c r="H62" s="7">
        <v>12.5</v>
      </c>
      <c r="I62" s="8">
        <v>3134949</v>
      </c>
      <c r="J62" s="8">
        <f>I62-K62</f>
        <v>2786621.179127978</v>
      </c>
      <c r="K62" s="8">
        <v>348327.8208720216</v>
      </c>
      <c r="L62" s="8">
        <v>348327.8208720216</v>
      </c>
      <c r="M62" s="8">
        <f>I62*H62%</f>
        <v>391868.625</v>
      </c>
      <c r="N62" s="8">
        <f>J62*H62%</f>
        <v>348327.64739099727</v>
      </c>
      <c r="O62" s="32"/>
    </row>
    <row r="63" spans="1:15" ht="36.75">
      <c r="A63" s="28" t="s">
        <v>34</v>
      </c>
      <c r="B63" s="8">
        <v>15000000</v>
      </c>
      <c r="C63" s="53" t="s">
        <v>90</v>
      </c>
      <c r="D63" s="12">
        <v>25</v>
      </c>
      <c r="E63" s="12">
        <v>0</v>
      </c>
      <c r="F63" s="54" t="s">
        <v>76</v>
      </c>
      <c r="G63" s="54" t="s">
        <v>129</v>
      </c>
      <c r="H63" s="7">
        <v>12.5</v>
      </c>
      <c r="I63" s="8">
        <v>4034338</v>
      </c>
      <c r="J63" s="8">
        <f>I63-K63</f>
        <v>3586078.1069766367</v>
      </c>
      <c r="K63" s="8">
        <v>448259.8930233635</v>
      </c>
      <c r="L63" s="8">
        <v>448259.8930233635</v>
      </c>
      <c r="M63" s="8">
        <f>I63*H63%</f>
        <v>504292.25</v>
      </c>
      <c r="N63" s="8">
        <f>J63*H63%</f>
        <v>448259.7633720796</v>
      </c>
      <c r="O63" s="32"/>
    </row>
    <row r="64" spans="1:15" ht="36.75">
      <c r="A64" s="28" t="s">
        <v>35</v>
      </c>
      <c r="B64" s="8">
        <v>5000000</v>
      </c>
      <c r="C64" s="53" t="s">
        <v>90</v>
      </c>
      <c r="D64" s="12">
        <v>25</v>
      </c>
      <c r="E64" s="12">
        <v>0</v>
      </c>
      <c r="F64" s="54" t="s">
        <v>76</v>
      </c>
      <c r="G64" s="54" t="s">
        <v>130</v>
      </c>
      <c r="H64" s="7">
        <v>12.5</v>
      </c>
      <c r="I64" s="8">
        <v>1344779</v>
      </c>
      <c r="J64" s="8">
        <f>I64-K64</f>
        <v>1195359.0356588787</v>
      </c>
      <c r="K64" s="8">
        <v>149419.96434112117</v>
      </c>
      <c r="L64" s="8">
        <v>149419.96434112117</v>
      </c>
      <c r="M64" s="8">
        <f>I64*H64%</f>
        <v>168097.375</v>
      </c>
      <c r="N64" s="8">
        <f>J64*H64%</f>
        <v>149419.87945735984</v>
      </c>
      <c r="O64" s="32"/>
    </row>
    <row r="65" spans="1:20" ht="18">
      <c r="A65" s="51" t="s">
        <v>68</v>
      </c>
      <c r="B65" s="30">
        <v>31656000</v>
      </c>
      <c r="C65" s="30"/>
      <c r="D65" s="30"/>
      <c r="E65" s="30"/>
      <c r="F65" s="31"/>
      <c r="G65" s="38"/>
      <c r="H65" s="12"/>
      <c r="I65" s="30">
        <f aca="true" t="shared" si="13" ref="I65:N65">SUM(I62:I64)</f>
        <v>8514066</v>
      </c>
      <c r="J65" s="30">
        <f t="shared" si="13"/>
        <v>7568058.321763493</v>
      </c>
      <c r="K65" s="30">
        <f t="shared" si="13"/>
        <v>946007.6782365063</v>
      </c>
      <c r="L65" s="30">
        <f t="shared" si="13"/>
        <v>946007.6782365063</v>
      </c>
      <c r="M65" s="30">
        <f t="shared" si="13"/>
        <v>1064258.25</v>
      </c>
      <c r="N65" s="30">
        <f t="shared" si="13"/>
        <v>946007.2902204366</v>
      </c>
      <c r="O65" s="32"/>
      <c r="P65" s="32"/>
      <c r="Q65" s="32"/>
      <c r="R65" s="32"/>
      <c r="S65" s="32"/>
      <c r="T65" s="32"/>
    </row>
    <row r="66" spans="1:14" ht="18">
      <c r="A66" s="51" t="s">
        <v>86</v>
      </c>
      <c r="B66" s="8"/>
      <c r="C66" s="8"/>
      <c r="D66" s="8"/>
      <c r="E66" s="8"/>
      <c r="F66" s="21"/>
      <c r="G66" s="24"/>
      <c r="H66" s="12"/>
      <c r="I66" s="157"/>
      <c r="J66" s="157"/>
      <c r="K66" s="157"/>
      <c r="L66" s="157"/>
      <c r="M66" s="157"/>
      <c r="N66" s="157"/>
    </row>
    <row r="67" spans="1:15" ht="36.75">
      <c r="A67" s="28" t="s">
        <v>36</v>
      </c>
      <c r="B67" s="8">
        <v>5828000</v>
      </c>
      <c r="C67" s="53" t="s">
        <v>90</v>
      </c>
      <c r="D67" s="12">
        <v>25</v>
      </c>
      <c r="E67" s="12">
        <v>0</v>
      </c>
      <c r="F67" s="54" t="s">
        <v>76</v>
      </c>
      <c r="G67" s="54" t="s">
        <v>131</v>
      </c>
      <c r="H67" s="7">
        <v>12.5</v>
      </c>
      <c r="I67" s="8">
        <v>1741638</v>
      </c>
      <c r="J67" s="8">
        <f>I67-K67</f>
        <v>1567474.089563989</v>
      </c>
      <c r="K67" s="8">
        <v>174163.9104360108</v>
      </c>
      <c r="L67" s="8">
        <v>174163.9104360108</v>
      </c>
      <c r="M67" s="8">
        <f>I67*H67%</f>
        <v>217704.75</v>
      </c>
      <c r="N67" s="8">
        <f>J67*H67%</f>
        <v>195934.26119549864</v>
      </c>
      <c r="O67" s="32"/>
    </row>
    <row r="68" spans="1:15" ht="36.75">
      <c r="A68" s="28" t="s">
        <v>37</v>
      </c>
      <c r="B68" s="8">
        <v>13598500.000000002</v>
      </c>
      <c r="C68" s="53" t="s">
        <v>90</v>
      </c>
      <c r="D68" s="12">
        <v>25</v>
      </c>
      <c r="E68" s="12">
        <v>0</v>
      </c>
      <c r="F68" s="54" t="s">
        <v>76</v>
      </c>
      <c r="G68" s="54" t="s">
        <v>110</v>
      </c>
      <c r="H68" s="7">
        <v>12.5</v>
      </c>
      <c r="I68" s="8">
        <v>4063778</v>
      </c>
      <c r="J68" s="8">
        <f>I68-K68</f>
        <v>3657400.5229814528</v>
      </c>
      <c r="K68" s="8">
        <v>406377.4770185472</v>
      </c>
      <c r="L68" s="8">
        <v>406377.4770185472</v>
      </c>
      <c r="M68" s="8">
        <f>I68*H68%</f>
        <v>507972.25</v>
      </c>
      <c r="N68" s="8">
        <f>J68*H68%</f>
        <v>457175.0653726816</v>
      </c>
      <c r="O68" s="32"/>
    </row>
    <row r="69" spans="1:15" ht="36.75">
      <c r="A69" s="28" t="s">
        <v>38</v>
      </c>
      <c r="B69" s="8">
        <v>6000000</v>
      </c>
      <c r="C69" s="53" t="s">
        <v>90</v>
      </c>
      <c r="D69" s="12">
        <v>25</v>
      </c>
      <c r="E69" s="12">
        <v>0</v>
      </c>
      <c r="F69" s="54" t="s">
        <v>76</v>
      </c>
      <c r="G69" s="54" t="s">
        <v>115</v>
      </c>
      <c r="H69" s="7">
        <v>12.5</v>
      </c>
      <c r="I69" s="8">
        <v>1793039</v>
      </c>
      <c r="J69" s="8">
        <f>I69-K69</f>
        <v>1613735.0427906546</v>
      </c>
      <c r="K69" s="8">
        <v>179303.95720934536</v>
      </c>
      <c r="L69" s="8">
        <v>179303.95720934536</v>
      </c>
      <c r="M69" s="8">
        <f>I69*H69%</f>
        <v>224129.875</v>
      </c>
      <c r="N69" s="8">
        <f>J69*H69%</f>
        <v>201716.88034883182</v>
      </c>
      <c r="O69" s="32"/>
    </row>
    <row r="70" spans="1:20" ht="18">
      <c r="A70" s="51" t="s">
        <v>87</v>
      </c>
      <c r="B70" s="30">
        <v>25426500</v>
      </c>
      <c r="C70" s="30"/>
      <c r="D70" s="30"/>
      <c r="E70" s="30"/>
      <c r="F70" s="31"/>
      <c r="G70" s="38"/>
      <c r="H70" s="12"/>
      <c r="I70" s="30">
        <f aca="true" t="shared" si="14" ref="I70:N70">SUM(I67:I69)</f>
        <v>7598455</v>
      </c>
      <c r="J70" s="30">
        <f t="shared" si="14"/>
        <v>6838609.655336097</v>
      </c>
      <c r="K70" s="30">
        <f t="shared" si="14"/>
        <v>759845.3446639034</v>
      </c>
      <c r="L70" s="30">
        <f t="shared" si="14"/>
        <v>759845.3446639034</v>
      </c>
      <c r="M70" s="30">
        <f t="shared" si="14"/>
        <v>949806.875</v>
      </c>
      <c r="N70" s="30">
        <f t="shared" si="14"/>
        <v>854826.2069170121</v>
      </c>
      <c r="O70" s="32"/>
      <c r="P70" s="32"/>
      <c r="Q70" s="32"/>
      <c r="R70" s="32"/>
      <c r="S70" s="32"/>
      <c r="T70" s="32"/>
    </row>
    <row r="71" spans="1:14" ht="18">
      <c r="A71" s="51" t="s">
        <v>107</v>
      </c>
      <c r="B71" s="30"/>
      <c r="C71" s="30"/>
      <c r="D71" s="30"/>
      <c r="E71" s="30"/>
      <c r="F71" s="31"/>
      <c r="G71" s="38"/>
      <c r="H71" s="12"/>
      <c r="I71" s="157"/>
      <c r="J71" s="157"/>
      <c r="K71" s="157"/>
      <c r="L71" s="157"/>
      <c r="M71" s="157"/>
      <c r="N71" s="157"/>
    </row>
    <row r="72" spans="1:14" ht="36.75">
      <c r="A72" s="28" t="s">
        <v>39</v>
      </c>
      <c r="B72" s="5">
        <v>19426500</v>
      </c>
      <c r="C72" s="53" t="s">
        <v>90</v>
      </c>
      <c r="D72" s="12">
        <v>25</v>
      </c>
      <c r="E72" s="12">
        <v>0</v>
      </c>
      <c r="F72" s="54" t="s">
        <v>76</v>
      </c>
      <c r="G72" s="54" t="s">
        <v>132</v>
      </c>
      <c r="H72" s="4">
        <v>12.5</v>
      </c>
      <c r="I72" s="13">
        <v>6385958</v>
      </c>
      <c r="J72" s="8">
        <f>I72-K72</f>
        <v>5805416.612545442</v>
      </c>
      <c r="K72" s="13">
        <v>580541.387454558</v>
      </c>
      <c r="L72" s="13">
        <v>580541.387454558</v>
      </c>
      <c r="M72" s="13">
        <f>I72*H72%</f>
        <v>798244.75</v>
      </c>
      <c r="N72" s="8">
        <f>J72*H72%</f>
        <v>725677.0765681802</v>
      </c>
    </row>
    <row r="73" spans="1:20" ht="18">
      <c r="A73" s="51" t="s">
        <v>108</v>
      </c>
      <c r="B73" s="39">
        <v>19426500</v>
      </c>
      <c r="C73" s="5"/>
      <c r="D73" s="5"/>
      <c r="E73" s="5"/>
      <c r="F73" s="40"/>
      <c r="G73" s="41"/>
      <c r="H73" s="11"/>
      <c r="I73" s="39">
        <f aca="true" t="shared" si="15" ref="I73:N73">SUM(I72)</f>
        <v>6385958</v>
      </c>
      <c r="J73" s="39">
        <f t="shared" si="15"/>
        <v>5805416.612545442</v>
      </c>
      <c r="K73" s="39">
        <f t="shared" si="15"/>
        <v>580541.387454558</v>
      </c>
      <c r="L73" s="39">
        <f t="shared" si="15"/>
        <v>580541.387454558</v>
      </c>
      <c r="M73" s="39">
        <f t="shared" si="15"/>
        <v>798244.75</v>
      </c>
      <c r="N73" s="39">
        <f t="shared" si="15"/>
        <v>725677.0765681802</v>
      </c>
      <c r="O73" s="32"/>
      <c r="P73" s="32"/>
      <c r="Q73" s="32"/>
      <c r="R73" s="32"/>
      <c r="S73" s="32"/>
      <c r="T73" s="32"/>
    </row>
    <row r="74" spans="1:14" ht="18">
      <c r="A74" s="51" t="s">
        <v>109</v>
      </c>
      <c r="B74" s="30"/>
      <c r="C74" s="30"/>
      <c r="D74" s="30"/>
      <c r="E74" s="30"/>
      <c r="F74" s="31"/>
      <c r="G74" s="38"/>
      <c r="H74" s="12"/>
      <c r="I74" s="157"/>
      <c r="J74" s="157"/>
      <c r="K74" s="157"/>
      <c r="L74" s="157"/>
      <c r="M74" s="157"/>
      <c r="N74" s="157"/>
    </row>
    <row r="75" spans="1:15" s="43" customFormat="1" ht="36.75">
      <c r="A75" s="28" t="s">
        <v>40</v>
      </c>
      <c r="B75" s="5">
        <v>34573500</v>
      </c>
      <c r="C75" s="53" t="s">
        <v>90</v>
      </c>
      <c r="D75" s="12">
        <v>25</v>
      </c>
      <c r="E75" s="12">
        <v>0</v>
      </c>
      <c r="F75" s="54" t="s">
        <v>76</v>
      </c>
      <c r="G75" s="54" t="s">
        <v>133</v>
      </c>
      <c r="H75" s="4">
        <v>13</v>
      </c>
      <c r="I75" s="5">
        <v>14978340</v>
      </c>
      <c r="J75" s="8">
        <f>I75-K75</f>
        <v>13361400</v>
      </c>
      <c r="K75" s="5">
        <v>1616940</v>
      </c>
      <c r="L75" s="5">
        <f>1382940+234000</f>
        <v>1616940</v>
      </c>
      <c r="M75" s="5">
        <f>I75*H75%</f>
        <v>1947184.2</v>
      </c>
      <c r="N75" s="8">
        <f>J75*H75%</f>
        <v>1736982</v>
      </c>
      <c r="O75" s="42"/>
    </row>
    <row r="76" spans="1:15" s="43" customFormat="1" ht="36.75">
      <c r="A76" s="28" t="s">
        <v>41</v>
      </c>
      <c r="B76" s="5">
        <v>2500000</v>
      </c>
      <c r="C76" s="53" t="s">
        <v>90</v>
      </c>
      <c r="D76" s="12">
        <v>25</v>
      </c>
      <c r="E76" s="12">
        <v>5</v>
      </c>
      <c r="F76" s="54" t="s">
        <v>76</v>
      </c>
      <c r="G76" s="54" t="s">
        <v>134</v>
      </c>
      <c r="H76" s="4">
        <v>13</v>
      </c>
      <c r="I76" s="5">
        <v>1600000</v>
      </c>
      <c r="J76" s="8">
        <f>I76-K76</f>
        <v>1500000</v>
      </c>
      <c r="K76" s="5">
        <v>100000</v>
      </c>
      <c r="L76" s="5">
        <v>100000</v>
      </c>
      <c r="M76" s="5">
        <v>169000</v>
      </c>
      <c r="N76" s="8">
        <v>156000</v>
      </c>
      <c r="O76" s="42"/>
    </row>
    <row r="77" spans="1:14" s="43" customFormat="1" ht="36.75">
      <c r="A77" s="28" t="s">
        <v>42</v>
      </c>
      <c r="B77" s="13">
        <v>231425000</v>
      </c>
      <c r="C77" s="53" t="s">
        <v>90</v>
      </c>
      <c r="D77" s="12">
        <v>25</v>
      </c>
      <c r="E77" s="12">
        <v>10</v>
      </c>
      <c r="F77" s="54" t="s">
        <v>76</v>
      </c>
      <c r="G77" s="54" t="s">
        <v>135</v>
      </c>
      <c r="H77" s="4">
        <v>13</v>
      </c>
      <c r="I77" s="5">
        <v>194397000</v>
      </c>
      <c r="J77" s="8">
        <f>I77-K77</f>
        <v>185140000</v>
      </c>
      <c r="K77" s="5">
        <v>9257000</v>
      </c>
      <c r="L77" s="5">
        <v>9257000</v>
      </c>
      <c r="M77" s="5">
        <f>(I77*H77%)-3888000</f>
        <v>21383610</v>
      </c>
      <c r="N77" s="8">
        <f>(J77*H77%)-3888000</f>
        <v>20180200</v>
      </c>
    </row>
    <row r="78" spans="1:20" ht="18">
      <c r="A78" s="51" t="s">
        <v>108</v>
      </c>
      <c r="B78" s="30">
        <v>268498500</v>
      </c>
      <c r="C78" s="30"/>
      <c r="D78" s="30"/>
      <c r="E78" s="30"/>
      <c r="F78" s="31"/>
      <c r="G78" s="38"/>
      <c r="H78" s="12"/>
      <c r="I78" s="30">
        <f aca="true" t="shared" si="16" ref="I78:N78">SUM(I75:I77)</f>
        <v>210975340</v>
      </c>
      <c r="J78" s="30">
        <f t="shared" si="16"/>
        <v>200001400</v>
      </c>
      <c r="K78" s="30">
        <f t="shared" si="16"/>
        <v>10973940</v>
      </c>
      <c r="L78" s="30">
        <f t="shared" si="16"/>
        <v>10973940</v>
      </c>
      <c r="M78" s="30">
        <f t="shared" si="16"/>
        <v>23499794.2</v>
      </c>
      <c r="N78" s="30">
        <f t="shared" si="16"/>
        <v>22073182</v>
      </c>
      <c r="O78" s="32"/>
      <c r="P78" s="32"/>
      <c r="Q78" s="32"/>
      <c r="R78" s="32"/>
      <c r="S78" s="32"/>
      <c r="T78" s="32"/>
    </row>
    <row r="79" spans="1:14" ht="18">
      <c r="A79" s="51" t="s">
        <v>94</v>
      </c>
      <c r="B79" s="30"/>
      <c r="C79" s="30"/>
      <c r="D79" s="30"/>
      <c r="E79" s="30"/>
      <c r="F79" s="31"/>
      <c r="G79" s="38"/>
      <c r="H79" s="12"/>
      <c r="I79" s="157"/>
      <c r="J79" s="157"/>
      <c r="K79" s="157"/>
      <c r="L79" s="157"/>
      <c r="M79" s="157"/>
      <c r="N79" s="157"/>
    </row>
    <row r="80" spans="1:15" ht="41.25" customHeight="1">
      <c r="A80" s="28" t="s">
        <v>43</v>
      </c>
      <c r="B80" s="8">
        <v>270000000</v>
      </c>
      <c r="C80" s="53" t="s">
        <v>90</v>
      </c>
      <c r="D80" s="12">
        <v>25</v>
      </c>
      <c r="E80" s="12">
        <v>10</v>
      </c>
      <c r="F80" s="54" t="s">
        <v>76</v>
      </c>
      <c r="G80" s="38"/>
      <c r="H80" s="7">
        <v>12</v>
      </c>
      <c r="I80" s="8">
        <v>248400000</v>
      </c>
      <c r="J80" s="8">
        <f>I80-K80</f>
        <v>237600000</v>
      </c>
      <c r="K80" s="8">
        <v>10800000</v>
      </c>
      <c r="L80" s="8">
        <v>10800000</v>
      </c>
      <c r="M80" s="8">
        <f>(I80*H80%)-25672405</f>
        <v>4135595</v>
      </c>
      <c r="N80" s="8">
        <f>(J80*H80%)-25307483</f>
        <v>3204517</v>
      </c>
      <c r="O80" s="32"/>
    </row>
    <row r="81" spans="1:20" ht="18">
      <c r="A81" s="51" t="s">
        <v>95</v>
      </c>
      <c r="B81" s="30">
        <v>270000000</v>
      </c>
      <c r="C81" s="30"/>
      <c r="D81" s="30"/>
      <c r="E81" s="30"/>
      <c r="F81" s="31"/>
      <c r="G81" s="38"/>
      <c r="H81" s="12"/>
      <c r="I81" s="39">
        <f aca="true" t="shared" si="17" ref="I81:N81">SUM(I80)</f>
        <v>248400000</v>
      </c>
      <c r="J81" s="39">
        <f t="shared" si="17"/>
        <v>237600000</v>
      </c>
      <c r="K81" s="39">
        <f t="shared" si="17"/>
        <v>10800000</v>
      </c>
      <c r="L81" s="39">
        <f t="shared" si="17"/>
        <v>10800000</v>
      </c>
      <c r="M81" s="39">
        <f t="shared" si="17"/>
        <v>4135595</v>
      </c>
      <c r="N81" s="39">
        <f t="shared" si="17"/>
        <v>3204517</v>
      </c>
      <c r="O81" s="32"/>
      <c r="P81" s="32"/>
      <c r="Q81" s="32"/>
      <c r="R81" s="32"/>
      <c r="S81" s="32"/>
      <c r="T81" s="32"/>
    </row>
    <row r="82" spans="1:14" ht="18">
      <c r="A82" s="51" t="s">
        <v>88</v>
      </c>
      <c r="B82" s="8"/>
      <c r="C82" s="8"/>
      <c r="D82" s="8"/>
      <c r="E82" s="8"/>
      <c r="F82" s="21"/>
      <c r="G82" s="38"/>
      <c r="H82" s="12"/>
      <c r="I82" s="157"/>
      <c r="J82" s="157"/>
      <c r="K82" s="157"/>
      <c r="L82" s="157"/>
      <c r="M82" s="157"/>
      <c r="N82" s="157"/>
    </row>
    <row r="83" spans="1:15" s="10" customFormat="1" ht="39" customHeight="1">
      <c r="A83" s="28" t="s">
        <v>44</v>
      </c>
      <c r="B83" s="8">
        <v>54670469</v>
      </c>
      <c r="C83" s="53" t="s">
        <v>90</v>
      </c>
      <c r="D83" s="12">
        <v>25</v>
      </c>
      <c r="E83" s="12">
        <v>10</v>
      </c>
      <c r="F83" s="54" t="s">
        <v>76</v>
      </c>
      <c r="G83" s="24"/>
      <c r="H83" s="7">
        <v>11.5</v>
      </c>
      <c r="I83" s="8">
        <v>50489689</v>
      </c>
      <c r="J83" s="8">
        <f>I83-K83</f>
        <v>48399299.24</v>
      </c>
      <c r="K83" s="8">
        <f>2186818.76-96429</f>
        <v>2090389.7599999998</v>
      </c>
      <c r="L83" s="8">
        <f>2090390</f>
        <v>2090390</v>
      </c>
      <c r="M83" s="8">
        <f>6046709+351921</f>
        <v>6398630</v>
      </c>
      <c r="N83" s="8">
        <f>5806314-221352-174062</f>
        <v>5410900</v>
      </c>
      <c r="O83" s="9"/>
    </row>
    <row r="84" spans="1:20" ht="18">
      <c r="A84" s="51" t="s">
        <v>89</v>
      </c>
      <c r="B84" s="30">
        <v>54670469</v>
      </c>
      <c r="C84" s="30"/>
      <c r="D84" s="30"/>
      <c r="E84" s="30"/>
      <c r="F84" s="31"/>
      <c r="G84" s="38"/>
      <c r="H84" s="30"/>
      <c r="I84" s="39">
        <f aca="true" t="shared" si="18" ref="I84:N84">SUM(I83)</f>
        <v>50489689</v>
      </c>
      <c r="J84" s="39">
        <f t="shared" si="18"/>
        <v>48399299.24</v>
      </c>
      <c r="K84" s="39">
        <f t="shared" si="18"/>
        <v>2090389.7599999998</v>
      </c>
      <c r="L84" s="39">
        <f t="shared" si="18"/>
        <v>2090390</v>
      </c>
      <c r="M84" s="39">
        <f t="shared" si="18"/>
        <v>6398630</v>
      </c>
      <c r="N84" s="39">
        <f t="shared" si="18"/>
        <v>5410900</v>
      </c>
      <c r="O84" s="32"/>
      <c r="P84" s="32"/>
      <c r="Q84" s="32"/>
      <c r="R84" s="32"/>
      <c r="S84" s="32"/>
      <c r="T84" s="32"/>
    </row>
    <row r="85" spans="1:14" ht="18">
      <c r="A85" s="51" t="s">
        <v>69</v>
      </c>
      <c r="B85" s="30">
        <f>B9+B13+B18+B21+B24+B28+B33+B37+B42+B45+B50+B55+B60+B65+B70+B73+B78+B81+B84</f>
        <v>776237750</v>
      </c>
      <c r="C85" s="30"/>
      <c r="D85" s="30"/>
      <c r="E85" s="30"/>
      <c r="F85" s="31"/>
      <c r="G85" s="38"/>
      <c r="H85" s="30"/>
      <c r="I85" s="30">
        <f aca="true" t="shared" si="19" ref="I85:N85">I9+I13+I18+I21+I24+I28+I33+I37+I42+I45+I50+I55+I60+I65+I70+I73+I78+I81+I84</f>
        <v>546650733</v>
      </c>
      <c r="J85" s="30">
        <f t="shared" si="19"/>
        <v>517738029.4669757</v>
      </c>
      <c r="K85" s="30">
        <f t="shared" si="19"/>
        <v>28913134.15851344</v>
      </c>
      <c r="L85" s="30">
        <f>28913134-186134-94000</f>
        <v>28633000</v>
      </c>
      <c r="M85" s="30">
        <f t="shared" si="19"/>
        <v>38651745.845</v>
      </c>
      <c r="N85" s="30">
        <f t="shared" si="19"/>
        <v>34682000.440226585</v>
      </c>
    </row>
    <row r="86" spans="1:8" ht="12.75">
      <c r="A86" s="55"/>
      <c r="B86" s="44"/>
      <c r="C86" s="44"/>
      <c r="D86" s="44"/>
      <c r="E86" s="44"/>
      <c r="F86" s="45"/>
      <c r="G86" s="46"/>
      <c r="H86" s="15"/>
    </row>
    <row r="87" spans="1:14" ht="12.75">
      <c r="A87" s="48"/>
      <c r="B87" s="15"/>
      <c r="C87" s="15"/>
      <c r="D87" s="15"/>
      <c r="E87" s="15"/>
      <c r="F87" s="16"/>
      <c r="G87" s="47"/>
      <c r="H87" s="15"/>
      <c r="L87" s="134"/>
      <c r="N87" s="134"/>
    </row>
    <row r="88" spans="1:14" ht="12.75">
      <c r="A88" s="48"/>
      <c r="B88" s="15"/>
      <c r="C88" s="15"/>
      <c r="D88" s="15"/>
      <c r="E88" s="15"/>
      <c r="F88" s="16"/>
      <c r="G88" s="47"/>
      <c r="H88" s="15"/>
      <c r="M88" s="134"/>
      <c r="N88" s="134"/>
    </row>
    <row r="89" spans="1:14" ht="12.75">
      <c r="A89" s="48"/>
      <c r="B89" s="15"/>
      <c r="C89" s="15"/>
      <c r="D89" s="15"/>
      <c r="E89" s="15"/>
      <c r="F89" s="16"/>
      <c r="G89" s="47"/>
      <c r="H89" s="15"/>
      <c r="M89" s="134"/>
      <c r="N89" s="134"/>
    </row>
    <row r="90" spans="1:12" ht="12.75">
      <c r="A90" s="48"/>
      <c r="B90" s="15"/>
      <c r="C90" s="15"/>
      <c r="D90" s="15"/>
      <c r="E90" s="15"/>
      <c r="F90" s="16"/>
      <c r="G90" s="47"/>
      <c r="H90" s="15"/>
      <c r="K90" s="134"/>
      <c r="L90" s="134"/>
    </row>
    <row r="91" spans="1:8" ht="12.75">
      <c r="A91" s="48"/>
      <c r="B91" s="15"/>
      <c r="C91" s="15"/>
      <c r="D91" s="15"/>
      <c r="E91" s="15"/>
      <c r="F91" s="16"/>
      <c r="G91" s="47"/>
      <c r="H91" s="15"/>
    </row>
    <row r="92" spans="1:8" ht="12.75">
      <c r="A92" s="48"/>
      <c r="B92" s="15"/>
      <c r="C92" s="15"/>
      <c r="D92" s="15"/>
      <c r="E92" s="15"/>
      <c r="F92" s="16"/>
      <c r="G92" s="47"/>
      <c r="H92" s="15"/>
    </row>
    <row r="93" spans="1:8" ht="12.75">
      <c r="A93" s="48"/>
      <c r="B93" s="15"/>
      <c r="C93" s="15"/>
      <c r="D93" s="15"/>
      <c r="E93" s="15"/>
      <c r="F93" s="16"/>
      <c r="G93" s="47"/>
      <c r="H93" s="15"/>
    </row>
    <row r="94" spans="1:8" ht="12.75">
      <c r="A94" s="15"/>
      <c r="B94" s="15"/>
      <c r="C94" s="15"/>
      <c r="D94" s="15"/>
      <c r="E94" s="15"/>
      <c r="F94" s="16"/>
      <c r="G94" s="47"/>
      <c r="H94" s="15"/>
    </row>
    <row r="95" spans="1:8" ht="12.75">
      <c r="A95" s="15"/>
      <c r="B95" s="15"/>
      <c r="C95" s="15"/>
      <c r="D95" s="15"/>
      <c r="E95" s="15"/>
      <c r="F95" s="16"/>
      <c r="G95" s="47"/>
      <c r="H95" s="15"/>
    </row>
    <row r="96" spans="1:8" ht="12.75">
      <c r="A96" s="15"/>
      <c r="B96" s="15"/>
      <c r="C96" s="15"/>
      <c r="D96" s="15"/>
      <c r="E96" s="15"/>
      <c r="F96" s="16"/>
      <c r="G96" s="47"/>
      <c r="H96" s="15"/>
    </row>
    <row r="97" spans="1:8" ht="12.75">
      <c r="A97" s="15"/>
      <c r="B97" s="15"/>
      <c r="C97" s="15"/>
      <c r="D97" s="15"/>
      <c r="E97" s="15"/>
      <c r="F97" s="16"/>
      <c r="G97" s="47"/>
      <c r="H97" s="15"/>
    </row>
    <row r="98" spans="1:8" ht="12.75">
      <c r="A98" s="15"/>
      <c r="B98" s="15"/>
      <c r="C98" s="15"/>
      <c r="D98" s="15"/>
      <c r="E98" s="15"/>
      <c r="F98" s="16"/>
      <c r="G98" s="47"/>
      <c r="H98" s="15"/>
    </row>
    <row r="99" spans="1:8" ht="12.75">
      <c r="A99" s="15"/>
      <c r="B99" s="15"/>
      <c r="C99" s="15"/>
      <c r="D99" s="15"/>
      <c r="E99" s="15"/>
      <c r="F99" s="16"/>
      <c r="G99" s="47"/>
      <c r="H99" s="15"/>
    </row>
    <row r="100" spans="1:8" ht="12.75">
      <c r="A100" s="15"/>
      <c r="B100" s="15"/>
      <c r="C100" s="15"/>
      <c r="D100" s="15"/>
      <c r="E100" s="15"/>
      <c r="F100" s="16"/>
      <c r="G100" s="47"/>
      <c r="H100" s="15"/>
    </row>
    <row r="101" spans="1:8" ht="12.75">
      <c r="A101" s="15"/>
      <c r="B101" s="15"/>
      <c r="C101" s="15"/>
      <c r="D101" s="15"/>
      <c r="E101" s="15"/>
      <c r="F101" s="16"/>
      <c r="G101" s="47"/>
      <c r="H101" s="15"/>
    </row>
    <row r="102" spans="1:8" ht="12.75">
      <c r="A102" s="15"/>
      <c r="B102" s="15"/>
      <c r="C102" s="15"/>
      <c r="D102" s="15"/>
      <c r="E102" s="15"/>
      <c r="F102" s="16"/>
      <c r="G102" s="47"/>
      <c r="H102" s="15"/>
    </row>
    <row r="103" spans="1:8" ht="12.75">
      <c r="A103" s="15"/>
      <c r="B103" s="15"/>
      <c r="C103" s="15"/>
      <c r="D103" s="15"/>
      <c r="E103" s="15"/>
      <c r="F103" s="16"/>
      <c r="G103" s="47"/>
      <c r="H103" s="15"/>
    </row>
    <row r="104" spans="1:8" ht="12.75">
      <c r="A104" s="15"/>
      <c r="B104" s="15"/>
      <c r="C104" s="15"/>
      <c r="D104" s="15"/>
      <c r="E104" s="15"/>
      <c r="F104" s="16"/>
      <c r="G104" s="47"/>
      <c r="H104" s="15"/>
    </row>
    <row r="105" spans="1:8" ht="12.75">
      <c r="A105" s="15"/>
      <c r="B105" s="15"/>
      <c r="C105" s="15"/>
      <c r="D105" s="15"/>
      <c r="E105" s="15"/>
      <c r="F105" s="16"/>
      <c r="G105" s="47"/>
      <c r="H105" s="15"/>
    </row>
    <row r="106" spans="1:8" ht="12.75">
      <c r="A106" s="15"/>
      <c r="B106" s="15"/>
      <c r="C106" s="15"/>
      <c r="D106" s="15"/>
      <c r="E106" s="15"/>
      <c r="F106" s="16"/>
      <c r="G106" s="47"/>
      <c r="H106" s="15"/>
    </row>
    <row r="107" spans="1:8" ht="12.75">
      <c r="A107" s="15"/>
      <c r="B107" s="15"/>
      <c r="C107" s="15"/>
      <c r="D107" s="15"/>
      <c r="E107" s="15"/>
      <c r="F107" s="16"/>
      <c r="G107" s="47"/>
      <c r="H107" s="15"/>
    </row>
    <row r="108" spans="1:8" ht="12.75">
      <c r="A108" s="15"/>
      <c r="B108" s="15"/>
      <c r="C108" s="15"/>
      <c r="D108" s="15"/>
      <c r="E108" s="15"/>
      <c r="F108" s="16"/>
      <c r="G108" s="47"/>
      <c r="H108" s="15"/>
    </row>
    <row r="109" spans="1:8" ht="12.75">
      <c r="A109" s="15"/>
      <c r="B109" s="15"/>
      <c r="C109" s="15"/>
      <c r="D109" s="15"/>
      <c r="E109" s="15"/>
      <c r="F109" s="16"/>
      <c r="G109" s="47"/>
      <c r="H109" s="15"/>
    </row>
    <row r="110" spans="1:8" ht="12.75">
      <c r="A110" s="15"/>
      <c r="B110" s="15"/>
      <c r="C110" s="15"/>
      <c r="D110" s="15"/>
      <c r="E110" s="15"/>
      <c r="F110" s="16"/>
      <c r="G110" s="47"/>
      <c r="H110" s="15"/>
    </row>
    <row r="111" spans="1:8" ht="12.75">
      <c r="A111" s="15"/>
      <c r="B111" s="15"/>
      <c r="C111" s="15"/>
      <c r="D111" s="15"/>
      <c r="E111" s="15"/>
      <c r="F111" s="16"/>
      <c r="G111" s="47"/>
      <c r="H111" s="15"/>
    </row>
    <row r="112" spans="1:8" ht="12.75">
      <c r="A112" s="15"/>
      <c r="B112" s="15"/>
      <c r="C112" s="15"/>
      <c r="D112" s="15"/>
      <c r="E112" s="15"/>
      <c r="F112" s="16"/>
      <c r="G112" s="47"/>
      <c r="H112" s="15"/>
    </row>
    <row r="113" spans="1:8" ht="12.75">
      <c r="A113" s="15"/>
      <c r="B113" s="15"/>
      <c r="C113" s="15"/>
      <c r="D113" s="15"/>
      <c r="E113" s="15"/>
      <c r="F113" s="16"/>
      <c r="G113" s="47"/>
      <c r="H113" s="15"/>
    </row>
    <row r="114" spans="1:8" ht="12.75">
      <c r="A114" s="15"/>
      <c r="B114" s="15"/>
      <c r="C114" s="15"/>
      <c r="D114" s="15"/>
      <c r="E114" s="15"/>
      <c r="F114" s="16"/>
      <c r="G114" s="47"/>
      <c r="H114" s="15"/>
    </row>
    <row r="115" spans="1:8" ht="12.75">
      <c r="A115" s="15"/>
      <c r="B115" s="15"/>
      <c r="C115" s="15"/>
      <c r="D115" s="15"/>
      <c r="E115" s="15"/>
      <c r="F115" s="16"/>
      <c r="G115" s="47"/>
      <c r="H115" s="15"/>
    </row>
    <row r="116" spans="1:8" ht="12.75">
      <c r="A116" s="15"/>
      <c r="B116" s="15"/>
      <c r="C116" s="15"/>
      <c r="D116" s="15"/>
      <c r="E116" s="15"/>
      <c r="F116" s="16"/>
      <c r="G116" s="47"/>
      <c r="H116" s="15"/>
    </row>
    <row r="117" spans="1:8" ht="12.75">
      <c r="A117" s="15"/>
      <c r="B117" s="15"/>
      <c r="C117" s="15"/>
      <c r="D117" s="15"/>
      <c r="E117" s="15"/>
      <c r="F117" s="16"/>
      <c r="G117" s="47"/>
      <c r="H117" s="15"/>
    </row>
    <row r="118" spans="1:8" ht="12.75">
      <c r="A118" s="15"/>
      <c r="B118" s="15"/>
      <c r="C118" s="15"/>
      <c r="D118" s="15"/>
      <c r="E118" s="15"/>
      <c r="F118" s="16"/>
      <c r="G118" s="47"/>
      <c r="H118" s="15"/>
    </row>
    <row r="119" spans="1:8" ht="12.75">
      <c r="A119" s="15"/>
      <c r="B119" s="15"/>
      <c r="C119" s="15"/>
      <c r="D119" s="15"/>
      <c r="E119" s="15"/>
      <c r="F119" s="16"/>
      <c r="G119" s="47"/>
      <c r="H119" s="15"/>
    </row>
    <row r="120" spans="1:8" ht="12.75">
      <c r="A120" s="15"/>
      <c r="B120" s="15"/>
      <c r="C120" s="15"/>
      <c r="D120" s="15"/>
      <c r="E120" s="15"/>
      <c r="F120" s="16"/>
      <c r="G120" s="47"/>
      <c r="H120" s="15"/>
    </row>
    <row r="121" spans="1:8" ht="12.75">
      <c r="A121" s="15"/>
      <c r="B121" s="15"/>
      <c r="C121" s="15"/>
      <c r="D121" s="15"/>
      <c r="E121" s="15"/>
      <c r="F121" s="16"/>
      <c r="G121" s="47"/>
      <c r="H121" s="15"/>
    </row>
    <row r="122" spans="1:8" ht="12.75">
      <c r="A122" s="15"/>
      <c r="B122" s="15"/>
      <c r="C122" s="15"/>
      <c r="D122" s="15"/>
      <c r="E122" s="15"/>
      <c r="F122" s="16"/>
      <c r="G122" s="47"/>
      <c r="H122" s="15"/>
    </row>
    <row r="123" spans="1:8" ht="12.75">
      <c r="A123" s="15"/>
      <c r="B123" s="15"/>
      <c r="C123" s="15"/>
      <c r="D123" s="15"/>
      <c r="E123" s="15"/>
      <c r="F123" s="16"/>
      <c r="G123" s="47"/>
      <c r="H123" s="15"/>
    </row>
    <row r="124" spans="1:8" ht="12.75">
      <c r="A124" s="15"/>
      <c r="B124" s="15"/>
      <c r="C124" s="15"/>
      <c r="D124" s="15"/>
      <c r="E124" s="15"/>
      <c r="F124" s="16"/>
      <c r="G124" s="47"/>
      <c r="H124" s="15"/>
    </row>
    <row r="125" spans="1:8" ht="12.75">
      <c r="A125" s="15"/>
      <c r="B125" s="15"/>
      <c r="C125" s="15"/>
      <c r="D125" s="15"/>
      <c r="E125" s="15"/>
      <c r="F125" s="16"/>
      <c r="G125" s="47"/>
      <c r="H125" s="15"/>
    </row>
    <row r="126" spans="1:8" ht="12.75">
      <c r="A126" s="15"/>
      <c r="B126" s="15"/>
      <c r="C126" s="15"/>
      <c r="D126" s="15"/>
      <c r="E126" s="15"/>
      <c r="F126" s="16"/>
      <c r="G126" s="47"/>
      <c r="H126" s="15"/>
    </row>
    <row r="127" spans="1:8" ht="12.75">
      <c r="A127" s="15"/>
      <c r="B127" s="15"/>
      <c r="C127" s="15"/>
      <c r="D127" s="15"/>
      <c r="E127" s="15"/>
      <c r="F127" s="16"/>
      <c r="G127" s="47"/>
      <c r="H127" s="15"/>
    </row>
    <row r="128" spans="1:8" ht="12.75">
      <c r="A128" s="15"/>
      <c r="B128" s="15"/>
      <c r="C128" s="15"/>
      <c r="D128" s="15"/>
      <c r="E128" s="15"/>
      <c r="F128" s="16"/>
      <c r="G128" s="47"/>
      <c r="H128" s="15"/>
    </row>
    <row r="129" spans="1:8" ht="12.75">
      <c r="A129" s="15"/>
      <c r="B129" s="15"/>
      <c r="C129" s="15"/>
      <c r="D129" s="15"/>
      <c r="E129" s="15"/>
      <c r="F129" s="16"/>
      <c r="G129" s="47"/>
      <c r="H129" s="15"/>
    </row>
    <row r="130" spans="1:8" ht="12.75">
      <c r="A130" s="15"/>
      <c r="B130" s="15"/>
      <c r="C130" s="15"/>
      <c r="D130" s="15"/>
      <c r="E130" s="15"/>
      <c r="F130" s="16"/>
      <c r="G130" s="47"/>
      <c r="H130" s="15"/>
    </row>
    <row r="131" spans="1:8" ht="12.75">
      <c r="A131" s="15"/>
      <c r="B131" s="15"/>
      <c r="C131" s="15"/>
      <c r="D131" s="15"/>
      <c r="E131" s="15"/>
      <c r="F131" s="16"/>
      <c r="G131" s="47"/>
      <c r="H131" s="15"/>
    </row>
    <row r="132" spans="1:8" ht="12.75">
      <c r="A132" s="15"/>
      <c r="B132" s="15"/>
      <c r="C132" s="15"/>
      <c r="D132" s="15"/>
      <c r="E132" s="15"/>
      <c r="F132" s="16"/>
      <c r="G132" s="47"/>
      <c r="H132" s="15"/>
    </row>
    <row r="133" spans="1:8" ht="12.75">
      <c r="A133" s="15"/>
      <c r="B133" s="15"/>
      <c r="C133" s="15"/>
      <c r="D133" s="15"/>
      <c r="E133" s="15"/>
      <c r="F133" s="16"/>
      <c r="G133" s="47"/>
      <c r="H133" s="15"/>
    </row>
    <row r="134" spans="1:8" ht="12.75">
      <c r="A134" s="15"/>
      <c r="B134" s="15"/>
      <c r="C134" s="15"/>
      <c r="D134" s="15"/>
      <c r="E134" s="15"/>
      <c r="F134" s="16"/>
      <c r="G134" s="47"/>
      <c r="H134" s="15"/>
    </row>
    <row r="135" spans="1:8" ht="12.75">
      <c r="A135" s="15"/>
      <c r="B135" s="15"/>
      <c r="C135" s="15"/>
      <c r="D135" s="15"/>
      <c r="E135" s="15"/>
      <c r="F135" s="16"/>
      <c r="G135" s="47"/>
      <c r="H135" s="15"/>
    </row>
    <row r="136" spans="1:8" ht="12.75">
      <c r="A136" s="15"/>
      <c r="B136" s="15"/>
      <c r="C136" s="15"/>
      <c r="D136" s="15"/>
      <c r="E136" s="15"/>
      <c r="F136" s="16"/>
      <c r="G136" s="47"/>
      <c r="H136" s="15"/>
    </row>
    <row r="137" spans="1:8" ht="12.75">
      <c r="A137" s="15"/>
      <c r="B137" s="15"/>
      <c r="C137" s="15"/>
      <c r="D137" s="15"/>
      <c r="E137" s="15"/>
      <c r="F137" s="16"/>
      <c r="G137" s="47"/>
      <c r="H137" s="15"/>
    </row>
    <row r="138" spans="1:8" ht="12.75">
      <c r="A138" s="15"/>
      <c r="B138" s="15"/>
      <c r="C138" s="15"/>
      <c r="D138" s="15"/>
      <c r="E138" s="15"/>
      <c r="F138" s="16"/>
      <c r="G138" s="47"/>
      <c r="H138" s="15"/>
    </row>
    <row r="139" spans="1:8" ht="12.75">
      <c r="A139" s="15"/>
      <c r="B139" s="15"/>
      <c r="C139" s="15"/>
      <c r="D139" s="15"/>
      <c r="E139" s="15"/>
      <c r="F139" s="16"/>
      <c r="G139" s="47"/>
      <c r="H139" s="15"/>
    </row>
    <row r="140" spans="1:8" ht="12.75">
      <c r="A140" s="15"/>
      <c r="B140" s="15"/>
      <c r="C140" s="15"/>
      <c r="D140" s="15"/>
      <c r="E140" s="15"/>
      <c r="F140" s="16"/>
      <c r="G140" s="47"/>
      <c r="H140" s="15"/>
    </row>
    <row r="141" spans="1:8" ht="12.75">
      <c r="A141" s="15"/>
      <c r="B141" s="15"/>
      <c r="C141" s="15"/>
      <c r="D141" s="15"/>
      <c r="E141" s="15"/>
      <c r="F141" s="16"/>
      <c r="G141" s="47"/>
      <c r="H141" s="15"/>
    </row>
    <row r="142" spans="1:8" ht="12.75">
      <c r="A142" s="15"/>
      <c r="B142" s="15"/>
      <c r="C142" s="15"/>
      <c r="D142" s="15"/>
      <c r="E142" s="15"/>
      <c r="F142" s="16"/>
      <c r="G142" s="47"/>
      <c r="H142" s="15"/>
    </row>
    <row r="143" spans="1:8" ht="12.75">
      <c r="A143" s="15"/>
      <c r="B143" s="15"/>
      <c r="C143" s="15"/>
      <c r="D143" s="15"/>
      <c r="E143" s="15"/>
      <c r="F143" s="16"/>
      <c r="G143" s="47"/>
      <c r="H143" s="15"/>
    </row>
    <row r="144" spans="1:8" ht="12.75">
      <c r="A144" s="15"/>
      <c r="B144" s="15"/>
      <c r="C144" s="15"/>
      <c r="D144" s="15"/>
      <c r="E144" s="15"/>
      <c r="F144" s="16"/>
      <c r="G144" s="47"/>
      <c r="H144" s="15"/>
    </row>
    <row r="145" spans="1:8" ht="12.75">
      <c r="A145" s="15"/>
      <c r="B145" s="15"/>
      <c r="C145" s="15"/>
      <c r="D145" s="15"/>
      <c r="E145" s="15"/>
      <c r="F145" s="16"/>
      <c r="G145" s="47"/>
      <c r="H145" s="15"/>
    </row>
    <row r="146" spans="1:8" ht="12.75">
      <c r="A146" s="15"/>
      <c r="B146" s="15"/>
      <c r="C146" s="15"/>
      <c r="D146" s="15"/>
      <c r="E146" s="15"/>
      <c r="F146" s="16"/>
      <c r="G146" s="47"/>
      <c r="H146" s="15"/>
    </row>
    <row r="147" spans="1:8" ht="12.75">
      <c r="A147" s="15"/>
      <c r="B147" s="15"/>
      <c r="C147" s="15"/>
      <c r="D147" s="15"/>
      <c r="E147" s="15"/>
      <c r="F147" s="16"/>
      <c r="G147" s="47"/>
      <c r="H147" s="15"/>
    </row>
    <row r="148" spans="1:8" ht="12.75">
      <c r="A148" s="15"/>
      <c r="B148" s="15"/>
      <c r="C148" s="15"/>
      <c r="D148" s="15"/>
      <c r="E148" s="15"/>
      <c r="F148" s="16"/>
      <c r="G148" s="15"/>
      <c r="H148" s="15"/>
    </row>
    <row r="149" spans="1:8" ht="12.75">
      <c r="A149" s="15"/>
      <c r="B149" s="15"/>
      <c r="C149" s="15"/>
      <c r="D149" s="15"/>
      <c r="E149" s="15"/>
      <c r="F149" s="16"/>
      <c r="G149" s="15"/>
      <c r="H149" s="15"/>
    </row>
    <row r="150" spans="1:8" ht="12.75">
      <c r="A150" s="15"/>
      <c r="B150" s="15"/>
      <c r="C150" s="15"/>
      <c r="D150" s="15"/>
      <c r="E150" s="15"/>
      <c r="F150" s="16"/>
      <c r="G150" s="15"/>
      <c r="H150" s="15"/>
    </row>
    <row r="151" spans="1:8" ht="12.75">
      <c r="A151" s="15"/>
      <c r="B151" s="15"/>
      <c r="C151" s="15"/>
      <c r="D151" s="15"/>
      <c r="E151" s="15"/>
      <c r="F151" s="16"/>
      <c r="G151" s="15"/>
      <c r="H151" s="15"/>
    </row>
    <row r="152" spans="1:8" ht="12.75">
      <c r="A152" s="15"/>
      <c r="B152" s="15"/>
      <c r="C152" s="15"/>
      <c r="D152" s="15"/>
      <c r="E152" s="15"/>
      <c r="F152" s="16"/>
      <c r="G152" s="15"/>
      <c r="H152" s="15"/>
    </row>
    <row r="153" spans="1:8" ht="12.75">
      <c r="A153" s="15"/>
      <c r="B153" s="15"/>
      <c r="C153" s="15"/>
      <c r="D153" s="15"/>
      <c r="E153" s="15"/>
      <c r="F153" s="16"/>
      <c r="G153" s="15"/>
      <c r="H153" s="15"/>
    </row>
    <row r="154" spans="1:8" ht="12.75">
      <c r="A154" s="15"/>
      <c r="B154" s="15"/>
      <c r="C154" s="15"/>
      <c r="D154" s="15"/>
      <c r="E154" s="15"/>
      <c r="F154" s="16"/>
      <c r="G154" s="15"/>
      <c r="H154" s="15"/>
    </row>
    <row r="155" spans="1:8" ht="12.75">
      <c r="A155" s="15"/>
      <c r="B155" s="15"/>
      <c r="C155" s="15"/>
      <c r="D155" s="15"/>
      <c r="E155" s="15"/>
      <c r="F155" s="16"/>
      <c r="G155" s="15"/>
      <c r="H155" s="15"/>
    </row>
    <row r="156" spans="1:8" ht="12.75">
      <c r="A156" s="15"/>
      <c r="B156" s="15"/>
      <c r="C156" s="15"/>
      <c r="D156" s="15"/>
      <c r="E156" s="15"/>
      <c r="F156" s="16"/>
      <c r="G156" s="15"/>
      <c r="H156" s="15"/>
    </row>
    <row r="157" spans="1:8" ht="12.75">
      <c r="A157" s="15"/>
      <c r="B157" s="15"/>
      <c r="C157" s="15"/>
      <c r="D157" s="15"/>
      <c r="E157" s="15"/>
      <c r="F157" s="16"/>
      <c r="G157" s="15"/>
      <c r="H157" s="15"/>
    </row>
    <row r="158" spans="1:8" ht="12.75">
      <c r="A158" s="15"/>
      <c r="B158" s="15"/>
      <c r="C158" s="15"/>
      <c r="D158" s="15"/>
      <c r="E158" s="15"/>
      <c r="F158" s="16"/>
      <c r="G158" s="15"/>
      <c r="H158" s="15"/>
    </row>
    <row r="159" spans="1:8" ht="12.75">
      <c r="A159" s="15"/>
      <c r="B159" s="15"/>
      <c r="C159" s="15"/>
      <c r="D159" s="15"/>
      <c r="E159" s="15"/>
      <c r="F159" s="16"/>
      <c r="G159" s="15"/>
      <c r="H159" s="15"/>
    </row>
    <row r="160" spans="1:8" ht="12.75">
      <c r="A160" s="15"/>
      <c r="B160" s="15"/>
      <c r="C160" s="15"/>
      <c r="D160" s="15"/>
      <c r="E160" s="15"/>
      <c r="F160" s="16"/>
      <c r="G160" s="15"/>
      <c r="H160" s="15"/>
    </row>
    <row r="161" spans="1:8" ht="12.75">
      <c r="A161" s="15"/>
      <c r="B161" s="15"/>
      <c r="C161" s="15"/>
      <c r="D161" s="15"/>
      <c r="E161" s="15"/>
      <c r="F161" s="16"/>
      <c r="G161" s="15"/>
      <c r="H161" s="15"/>
    </row>
    <row r="162" spans="1:8" ht="12.75">
      <c r="A162" s="15"/>
      <c r="B162" s="15"/>
      <c r="C162" s="15"/>
      <c r="D162" s="15"/>
      <c r="E162" s="15"/>
      <c r="F162" s="16"/>
      <c r="G162" s="15"/>
      <c r="H162" s="15"/>
    </row>
    <row r="163" spans="1:8" ht="12.75">
      <c r="A163" s="15"/>
      <c r="B163" s="15"/>
      <c r="C163" s="15"/>
      <c r="D163" s="15"/>
      <c r="E163" s="15"/>
      <c r="F163" s="16"/>
      <c r="G163" s="15"/>
      <c r="H163" s="15"/>
    </row>
    <row r="164" spans="1:8" ht="12.75">
      <c r="A164" s="15"/>
      <c r="B164" s="15"/>
      <c r="C164" s="15"/>
      <c r="D164" s="15"/>
      <c r="E164" s="15"/>
      <c r="F164" s="16"/>
      <c r="G164" s="15"/>
      <c r="H164" s="15"/>
    </row>
    <row r="165" spans="1:8" ht="12.75">
      <c r="A165" s="15"/>
      <c r="B165" s="15"/>
      <c r="C165" s="15"/>
      <c r="D165" s="15"/>
      <c r="E165" s="15"/>
      <c r="F165" s="16"/>
      <c r="G165" s="15"/>
      <c r="H165" s="15"/>
    </row>
    <row r="166" spans="1:8" ht="12.75">
      <c r="A166" s="15"/>
      <c r="B166" s="15"/>
      <c r="C166" s="15"/>
      <c r="D166" s="15"/>
      <c r="E166" s="15"/>
      <c r="F166" s="16"/>
      <c r="G166" s="15"/>
      <c r="H166" s="15"/>
    </row>
    <row r="167" spans="1:8" ht="12.75">
      <c r="A167" s="15"/>
      <c r="B167" s="15"/>
      <c r="C167" s="15"/>
      <c r="D167" s="15"/>
      <c r="E167" s="15"/>
      <c r="F167" s="16"/>
      <c r="G167" s="15"/>
      <c r="H167" s="15"/>
    </row>
    <row r="168" spans="1:8" ht="12.75">
      <c r="A168" s="15"/>
      <c r="B168" s="15"/>
      <c r="C168" s="15"/>
      <c r="D168" s="15"/>
      <c r="E168" s="15"/>
      <c r="F168" s="16"/>
      <c r="G168" s="15"/>
      <c r="H168" s="15"/>
    </row>
    <row r="169" spans="1:8" ht="12.75">
      <c r="A169" s="15"/>
      <c r="B169" s="15"/>
      <c r="C169" s="15"/>
      <c r="D169" s="15"/>
      <c r="E169" s="15"/>
      <c r="F169" s="16"/>
      <c r="G169" s="15"/>
      <c r="H169" s="15"/>
    </row>
    <row r="170" spans="1:8" ht="12.75">
      <c r="A170" s="15"/>
      <c r="B170" s="15"/>
      <c r="C170" s="15"/>
      <c r="D170" s="15"/>
      <c r="E170" s="15"/>
      <c r="F170" s="16"/>
      <c r="G170" s="15"/>
      <c r="H170" s="15"/>
    </row>
    <row r="171" spans="1:8" ht="12.75">
      <c r="A171" s="15"/>
      <c r="B171" s="15"/>
      <c r="C171" s="15"/>
      <c r="D171" s="15"/>
      <c r="E171" s="15"/>
      <c r="F171" s="16"/>
      <c r="G171" s="15"/>
      <c r="H171" s="15"/>
    </row>
    <row r="172" spans="1:8" ht="12.75">
      <c r="A172" s="15"/>
      <c r="B172" s="15"/>
      <c r="C172" s="15"/>
      <c r="D172" s="15"/>
      <c r="E172" s="15"/>
      <c r="F172" s="16"/>
      <c r="G172" s="15"/>
      <c r="H172" s="15"/>
    </row>
    <row r="173" spans="1:8" ht="12.75">
      <c r="A173" s="15"/>
      <c r="B173" s="15"/>
      <c r="C173" s="15"/>
      <c r="D173" s="15"/>
      <c r="E173" s="15"/>
      <c r="F173" s="16"/>
      <c r="G173" s="15"/>
      <c r="H173" s="15"/>
    </row>
    <row r="174" spans="1:8" ht="12.75">
      <c r="A174" s="15"/>
      <c r="B174" s="15"/>
      <c r="C174" s="15"/>
      <c r="D174" s="15"/>
      <c r="E174" s="15"/>
      <c r="F174" s="16"/>
      <c r="G174" s="15"/>
      <c r="H174" s="15"/>
    </row>
    <row r="175" spans="1:8" ht="12.75">
      <c r="A175" s="15"/>
      <c r="B175" s="15"/>
      <c r="C175" s="15"/>
      <c r="D175" s="15"/>
      <c r="E175" s="15"/>
      <c r="F175" s="16"/>
      <c r="G175" s="15"/>
      <c r="H175" s="15"/>
    </row>
    <row r="176" spans="1:8" ht="12.75">
      <c r="A176" s="15"/>
      <c r="B176" s="15"/>
      <c r="C176" s="15"/>
      <c r="D176" s="15"/>
      <c r="E176" s="15"/>
      <c r="F176" s="16"/>
      <c r="G176" s="15"/>
      <c r="H176" s="15"/>
    </row>
    <row r="177" spans="1:8" ht="12.75">
      <c r="A177" s="15"/>
      <c r="B177" s="15"/>
      <c r="C177" s="15"/>
      <c r="D177" s="15"/>
      <c r="E177" s="15"/>
      <c r="F177" s="16"/>
      <c r="G177" s="15"/>
      <c r="H177" s="15"/>
    </row>
    <row r="178" spans="1:8" ht="12.75">
      <c r="A178" s="15"/>
      <c r="B178" s="15"/>
      <c r="C178" s="15"/>
      <c r="D178" s="15"/>
      <c r="E178" s="15"/>
      <c r="F178" s="16"/>
      <c r="G178" s="15"/>
      <c r="H178" s="15"/>
    </row>
    <row r="179" spans="1:8" ht="12.75">
      <c r="A179" s="15"/>
      <c r="B179" s="15"/>
      <c r="C179" s="15"/>
      <c r="D179" s="15"/>
      <c r="E179" s="15"/>
      <c r="F179" s="16"/>
      <c r="G179" s="15"/>
      <c r="H179" s="15"/>
    </row>
    <row r="180" spans="1:8" ht="12.75">
      <c r="A180" s="15"/>
      <c r="B180" s="15"/>
      <c r="C180" s="15"/>
      <c r="D180" s="15"/>
      <c r="E180" s="15"/>
      <c r="F180" s="16"/>
      <c r="G180" s="15"/>
      <c r="H180" s="15"/>
    </row>
    <row r="181" spans="1:8" ht="12.75">
      <c r="A181" s="15"/>
      <c r="B181" s="15"/>
      <c r="C181" s="15"/>
      <c r="D181" s="15"/>
      <c r="E181" s="15"/>
      <c r="F181" s="16"/>
      <c r="G181" s="15"/>
      <c r="H181" s="15"/>
    </row>
    <row r="182" spans="1:8" ht="12.75">
      <c r="A182" s="15"/>
      <c r="B182" s="15"/>
      <c r="C182" s="15"/>
      <c r="D182" s="15"/>
      <c r="E182" s="15"/>
      <c r="F182" s="16"/>
      <c r="G182" s="15"/>
      <c r="H182" s="15"/>
    </row>
    <row r="183" spans="1:8" ht="12.75">
      <c r="A183" s="15"/>
      <c r="B183" s="15"/>
      <c r="C183" s="15"/>
      <c r="D183" s="15"/>
      <c r="E183" s="15"/>
      <c r="F183" s="16"/>
      <c r="G183" s="15"/>
      <c r="H183" s="15"/>
    </row>
    <row r="184" spans="1:8" ht="12.75">
      <c r="A184" s="15"/>
      <c r="B184" s="15"/>
      <c r="C184" s="15"/>
      <c r="D184" s="15"/>
      <c r="E184" s="15"/>
      <c r="F184" s="16"/>
      <c r="G184" s="15"/>
      <c r="H184" s="15"/>
    </row>
    <row r="185" spans="1:8" ht="12.75">
      <c r="A185" s="15"/>
      <c r="B185" s="15"/>
      <c r="C185" s="15"/>
      <c r="D185" s="15"/>
      <c r="E185" s="15"/>
      <c r="F185" s="16"/>
      <c r="G185" s="15"/>
      <c r="H185" s="15"/>
    </row>
    <row r="186" spans="1:8" ht="12.75">
      <c r="A186" s="15"/>
      <c r="B186" s="15"/>
      <c r="C186" s="15"/>
      <c r="D186" s="15"/>
      <c r="E186" s="15"/>
      <c r="F186" s="16"/>
      <c r="G186" s="15"/>
      <c r="H186" s="15"/>
    </row>
    <row r="187" spans="1:8" ht="12.75">
      <c r="A187" s="15"/>
      <c r="B187" s="15"/>
      <c r="C187" s="15"/>
      <c r="D187" s="15"/>
      <c r="E187" s="15"/>
      <c r="F187" s="16"/>
      <c r="G187" s="15"/>
      <c r="H187" s="15"/>
    </row>
    <row r="188" spans="1:8" ht="12.75">
      <c r="A188" s="15"/>
      <c r="B188" s="15"/>
      <c r="C188" s="15"/>
      <c r="D188" s="15"/>
      <c r="E188" s="15"/>
      <c r="F188" s="16"/>
      <c r="G188" s="15"/>
      <c r="H188" s="15"/>
    </row>
    <row r="189" spans="1:8" ht="12.75">
      <c r="A189" s="15"/>
      <c r="B189" s="15"/>
      <c r="C189" s="15"/>
      <c r="D189" s="15"/>
      <c r="E189" s="15"/>
      <c r="F189" s="16"/>
      <c r="G189" s="15"/>
      <c r="H189" s="15"/>
    </row>
    <row r="190" spans="1:8" ht="12.75">
      <c r="A190" s="15"/>
      <c r="B190" s="15"/>
      <c r="C190" s="15"/>
      <c r="D190" s="15"/>
      <c r="E190" s="15"/>
      <c r="F190" s="16"/>
      <c r="G190" s="15"/>
      <c r="H190" s="15"/>
    </row>
    <row r="191" spans="1:8" ht="12.75">
      <c r="A191" s="15"/>
      <c r="B191" s="15"/>
      <c r="C191" s="15"/>
      <c r="D191" s="15"/>
      <c r="E191" s="15"/>
      <c r="F191" s="16"/>
      <c r="G191" s="15"/>
      <c r="H191" s="15"/>
    </row>
    <row r="192" ht="12.75">
      <c r="F192" s="16"/>
    </row>
    <row r="193" ht="12.75">
      <c r="F193" s="16"/>
    </row>
    <row r="194" ht="12.75">
      <c r="F194" s="16"/>
    </row>
    <row r="195" ht="12.75">
      <c r="F195" s="16"/>
    </row>
    <row r="196" ht="12.75">
      <c r="F196" s="16"/>
    </row>
    <row r="197" ht="12.75">
      <c r="F197" s="16"/>
    </row>
    <row r="198" ht="12.75">
      <c r="F198" s="16"/>
    </row>
    <row r="199" ht="12.75">
      <c r="F199" s="16"/>
    </row>
    <row r="200" ht="12.75">
      <c r="F200" s="16"/>
    </row>
    <row r="201" ht="12.75">
      <c r="F201" s="16"/>
    </row>
    <row r="202" ht="12.75">
      <c r="F202" s="16"/>
    </row>
    <row r="203" ht="12.75">
      <c r="F203" s="16"/>
    </row>
    <row r="204" ht="12.75">
      <c r="F204" s="16"/>
    </row>
    <row r="205" ht="12.75">
      <c r="F205" s="16"/>
    </row>
    <row r="206" ht="12.75">
      <c r="F206" s="16"/>
    </row>
    <row r="207" ht="12.75">
      <c r="F207" s="16"/>
    </row>
    <row r="208" ht="12.75">
      <c r="F208" s="16"/>
    </row>
    <row r="209" ht="12.75">
      <c r="F209" s="16"/>
    </row>
    <row r="210" ht="12.75">
      <c r="F210" s="16"/>
    </row>
    <row r="211" ht="12.75">
      <c r="F211" s="16"/>
    </row>
    <row r="212" ht="12.75">
      <c r="F212" s="16"/>
    </row>
    <row r="213" ht="12.75">
      <c r="F213" s="16"/>
    </row>
    <row r="214" ht="12.75">
      <c r="F214" s="16"/>
    </row>
    <row r="215" ht="12.75">
      <c r="F215" s="16"/>
    </row>
    <row r="216" ht="12.75">
      <c r="F216" s="16"/>
    </row>
    <row r="217" ht="12.75">
      <c r="F217" s="16"/>
    </row>
    <row r="218" ht="12.75">
      <c r="F218" s="16"/>
    </row>
    <row r="219" ht="12.75">
      <c r="F219" s="16"/>
    </row>
    <row r="220" ht="12.75">
      <c r="F220" s="16"/>
    </row>
    <row r="221" ht="12.75">
      <c r="F221" s="16"/>
    </row>
    <row r="222" ht="12.75">
      <c r="F222" s="16"/>
    </row>
    <row r="223" ht="12.75">
      <c r="F223" s="16"/>
    </row>
    <row r="224" ht="12.75">
      <c r="F224" s="16"/>
    </row>
    <row r="225" ht="12.75">
      <c r="F225" s="16"/>
    </row>
    <row r="226" ht="12.75">
      <c r="F226" s="16"/>
    </row>
    <row r="227" ht="12.75">
      <c r="F227" s="16"/>
    </row>
    <row r="228" ht="12.75">
      <c r="F228" s="16"/>
    </row>
    <row r="229" ht="12.75">
      <c r="F229" s="16"/>
    </row>
    <row r="230" ht="12.75">
      <c r="F230" s="16"/>
    </row>
    <row r="231" ht="12.75">
      <c r="F231" s="16"/>
    </row>
    <row r="232" ht="12.75">
      <c r="F232" s="16"/>
    </row>
    <row r="233" ht="12.75">
      <c r="F233" s="16"/>
    </row>
    <row r="234" ht="12.75">
      <c r="F234" s="16"/>
    </row>
    <row r="235" ht="12.75">
      <c r="F235" s="16"/>
    </row>
    <row r="236" ht="12.75">
      <c r="F236" s="16"/>
    </row>
    <row r="237" ht="12.75">
      <c r="F237" s="16"/>
    </row>
    <row r="238" ht="12.75">
      <c r="F238" s="16"/>
    </row>
    <row r="239" ht="12.75">
      <c r="F239" s="16"/>
    </row>
    <row r="240" ht="12.75">
      <c r="F240" s="16"/>
    </row>
    <row r="241" ht="12.75">
      <c r="F241" s="16"/>
    </row>
    <row r="242" ht="12.75">
      <c r="F242" s="16"/>
    </row>
    <row r="243" ht="12.75">
      <c r="F243" s="16"/>
    </row>
    <row r="244" ht="12.75">
      <c r="F244" s="16"/>
    </row>
    <row r="245" ht="12.75">
      <c r="F245" s="16"/>
    </row>
    <row r="246" ht="12.75">
      <c r="F246" s="16"/>
    </row>
    <row r="247" ht="12.75">
      <c r="F247" s="16"/>
    </row>
    <row r="248" ht="12.75">
      <c r="F248" s="16"/>
    </row>
    <row r="249" ht="12.75">
      <c r="F249" s="16"/>
    </row>
    <row r="250" ht="12.75">
      <c r="F250" s="16"/>
    </row>
    <row r="251" ht="12.75">
      <c r="F251" s="16"/>
    </row>
    <row r="252" ht="12.75">
      <c r="F252" s="16"/>
    </row>
    <row r="253" ht="12.75">
      <c r="F253" s="16"/>
    </row>
    <row r="254" ht="12.75">
      <c r="F254" s="16"/>
    </row>
    <row r="255" ht="12.75">
      <c r="F255" s="16"/>
    </row>
    <row r="256" ht="12.75">
      <c r="F256" s="16"/>
    </row>
    <row r="257" ht="12.75">
      <c r="F257" s="16"/>
    </row>
    <row r="258" ht="12.75">
      <c r="F258" s="16"/>
    </row>
    <row r="259" ht="12.75">
      <c r="F259" s="16"/>
    </row>
    <row r="260" ht="12.75">
      <c r="F260" s="16"/>
    </row>
    <row r="261" ht="12.75">
      <c r="F261" s="16"/>
    </row>
    <row r="262" ht="12.75">
      <c r="F262" s="16"/>
    </row>
    <row r="263" ht="12.75">
      <c r="F263" s="16"/>
    </row>
    <row r="264" ht="12.75">
      <c r="F264" s="16"/>
    </row>
    <row r="265" ht="12.75">
      <c r="F265" s="16"/>
    </row>
    <row r="266" ht="12.75">
      <c r="F266" s="16"/>
    </row>
    <row r="267" ht="12.75">
      <c r="F267" s="16"/>
    </row>
    <row r="268" ht="12.75">
      <c r="F268" s="16"/>
    </row>
    <row r="269" ht="12.75">
      <c r="F269" s="16"/>
    </row>
    <row r="270" ht="12.75">
      <c r="F270" s="16"/>
    </row>
    <row r="271" ht="12.75">
      <c r="F271" s="16"/>
    </row>
    <row r="272" ht="12.75">
      <c r="F272" s="16"/>
    </row>
    <row r="273" ht="12.75">
      <c r="F273" s="16"/>
    </row>
    <row r="274" ht="12.75">
      <c r="F274" s="16"/>
    </row>
    <row r="275" ht="12.75">
      <c r="F275" s="16"/>
    </row>
    <row r="276" ht="12.75">
      <c r="F276" s="16"/>
    </row>
    <row r="277" ht="12.75">
      <c r="F277" s="16"/>
    </row>
    <row r="278" ht="12.75">
      <c r="F278" s="16"/>
    </row>
    <row r="279" ht="12.75">
      <c r="F279" s="16"/>
    </row>
    <row r="280" ht="12.75">
      <c r="F280" s="16"/>
    </row>
    <row r="281" ht="12.75">
      <c r="F281" s="16"/>
    </row>
    <row r="282" ht="12.75">
      <c r="F282" s="16"/>
    </row>
    <row r="283" ht="12.75">
      <c r="F283" s="16"/>
    </row>
    <row r="284" ht="12.75">
      <c r="F284" s="16"/>
    </row>
    <row r="285" ht="12.75">
      <c r="F285" s="16"/>
    </row>
    <row r="286" ht="12.75">
      <c r="F286" s="16"/>
    </row>
    <row r="287" ht="12.75">
      <c r="F287" s="16"/>
    </row>
    <row r="288" ht="12.75">
      <c r="F288" s="16"/>
    </row>
    <row r="289" ht="12.75">
      <c r="F289" s="16"/>
    </row>
    <row r="290" ht="12.75">
      <c r="F290" s="16"/>
    </row>
    <row r="291" ht="12.75">
      <c r="F291" s="16"/>
    </row>
    <row r="292" ht="12.75">
      <c r="F292" s="16"/>
    </row>
    <row r="293" ht="12.75">
      <c r="F293" s="16"/>
    </row>
    <row r="294" ht="12.75">
      <c r="F294" s="16"/>
    </row>
    <row r="295" ht="12.75">
      <c r="F295" s="16"/>
    </row>
    <row r="296" ht="12.75">
      <c r="F296" s="16"/>
    </row>
    <row r="297" ht="12.75">
      <c r="F297" s="16"/>
    </row>
    <row r="298" ht="12.75">
      <c r="F298" s="16"/>
    </row>
    <row r="299" ht="12.75">
      <c r="F299" s="16"/>
    </row>
    <row r="300" ht="12.75">
      <c r="F300" s="16"/>
    </row>
    <row r="301" ht="12.75">
      <c r="F301" s="16"/>
    </row>
    <row r="302" ht="12.75">
      <c r="F302" s="16"/>
    </row>
    <row r="303" ht="12.75">
      <c r="F303" s="16"/>
    </row>
    <row r="304" ht="12.75">
      <c r="F304" s="16"/>
    </row>
    <row r="305" ht="12.75">
      <c r="F305" s="16"/>
    </row>
    <row r="306" ht="12.75">
      <c r="F306" s="16"/>
    </row>
    <row r="307" ht="12.75">
      <c r="F307" s="16"/>
    </row>
    <row r="308" ht="12.75">
      <c r="F308" s="16"/>
    </row>
    <row r="309" ht="12.75">
      <c r="F309" s="16"/>
    </row>
    <row r="310" ht="12.75">
      <c r="F310" s="16"/>
    </row>
    <row r="311" ht="12.75">
      <c r="F311" s="16"/>
    </row>
    <row r="312" ht="12.75">
      <c r="F312" s="16"/>
    </row>
    <row r="313" ht="12.75">
      <c r="F313" s="16"/>
    </row>
    <row r="314" ht="12.75">
      <c r="F314" s="16"/>
    </row>
    <row r="315" ht="12.75">
      <c r="F315" s="16"/>
    </row>
    <row r="316" ht="12.75">
      <c r="F316" s="16"/>
    </row>
    <row r="317" ht="12.75">
      <c r="F317" s="16"/>
    </row>
    <row r="318" ht="12.75">
      <c r="F318" s="16"/>
    </row>
    <row r="319" ht="12.75">
      <c r="F319" s="16"/>
    </row>
    <row r="320" ht="12.75">
      <c r="F320" s="16"/>
    </row>
    <row r="321" ht="12.75">
      <c r="F321" s="16"/>
    </row>
    <row r="322" ht="12.75">
      <c r="F322" s="16"/>
    </row>
    <row r="323" ht="12.75">
      <c r="F323" s="16"/>
    </row>
    <row r="324" ht="12.75">
      <c r="F324" s="16"/>
    </row>
    <row r="325" ht="12.75">
      <c r="F325" s="16"/>
    </row>
    <row r="326" ht="12.75">
      <c r="F326" s="16"/>
    </row>
    <row r="327" ht="12.75">
      <c r="F327" s="16"/>
    </row>
    <row r="328" ht="12.75">
      <c r="F328" s="16"/>
    </row>
    <row r="329" ht="12.75">
      <c r="F329" s="16"/>
    </row>
    <row r="330" ht="12.75">
      <c r="F330" s="16"/>
    </row>
    <row r="331" ht="12.75">
      <c r="F331" s="16"/>
    </row>
    <row r="332" ht="12.75">
      <c r="F332" s="16"/>
    </row>
    <row r="333" ht="12.75">
      <c r="F333" s="16"/>
    </row>
    <row r="334" ht="12.75">
      <c r="F334" s="16"/>
    </row>
    <row r="335" ht="12.75">
      <c r="F335" s="16"/>
    </row>
    <row r="336" ht="12.75">
      <c r="F336" s="16"/>
    </row>
    <row r="337" ht="12.75">
      <c r="F337" s="16"/>
    </row>
    <row r="338" ht="12.75">
      <c r="F338" s="16"/>
    </row>
    <row r="339" ht="12.75">
      <c r="F339" s="16"/>
    </row>
    <row r="340" ht="12.75">
      <c r="F340" s="16"/>
    </row>
    <row r="341" ht="12.75">
      <c r="F341" s="16"/>
    </row>
    <row r="342" ht="12.75">
      <c r="F342" s="16"/>
    </row>
    <row r="343" ht="12.75">
      <c r="F343" s="16"/>
    </row>
    <row r="344" ht="12.75">
      <c r="F344" s="16"/>
    </row>
    <row r="345" ht="12.75">
      <c r="F345" s="16"/>
    </row>
    <row r="346" ht="12.75">
      <c r="F346" s="16"/>
    </row>
    <row r="347" ht="12.75">
      <c r="F347" s="16"/>
    </row>
    <row r="348" ht="12.75">
      <c r="F348" s="16"/>
    </row>
    <row r="349" ht="12.75">
      <c r="F349" s="16"/>
    </row>
    <row r="350" ht="12.75">
      <c r="F350" s="16"/>
    </row>
    <row r="351" ht="12.75">
      <c r="F351" s="16"/>
    </row>
    <row r="352" ht="12.75">
      <c r="F352" s="16"/>
    </row>
    <row r="353" ht="12.75">
      <c r="F353" s="16"/>
    </row>
    <row r="354" ht="12.75">
      <c r="F354" s="16"/>
    </row>
    <row r="355" ht="12.75">
      <c r="F355" s="16"/>
    </row>
    <row r="356" ht="12.75">
      <c r="F356" s="16"/>
    </row>
    <row r="357" ht="12.75">
      <c r="F357" s="16"/>
    </row>
    <row r="358" ht="12.75">
      <c r="F358" s="16"/>
    </row>
    <row r="359" ht="12.75">
      <c r="F359" s="16"/>
    </row>
    <row r="360" ht="12.75">
      <c r="F360" s="16"/>
    </row>
    <row r="361" ht="12.75">
      <c r="F361" s="16"/>
    </row>
    <row r="362" ht="12.75">
      <c r="F362" s="16"/>
    </row>
    <row r="363" ht="12.75">
      <c r="F363" s="16"/>
    </row>
    <row r="364" ht="12.75">
      <c r="F364" s="16"/>
    </row>
    <row r="365" ht="12.75">
      <c r="F365" s="16"/>
    </row>
    <row r="366" ht="12.75">
      <c r="F366" s="16"/>
    </row>
    <row r="367" ht="12.75">
      <c r="F367" s="16"/>
    </row>
    <row r="368" ht="12.75">
      <c r="F368" s="16"/>
    </row>
    <row r="369" ht="12.75">
      <c r="F369" s="16"/>
    </row>
    <row r="370" ht="12.75">
      <c r="F370" s="16"/>
    </row>
    <row r="371" ht="12.75">
      <c r="F371" s="16"/>
    </row>
    <row r="372" ht="12.75">
      <c r="F372" s="16"/>
    </row>
    <row r="373" ht="12.75">
      <c r="F373" s="16"/>
    </row>
    <row r="374" ht="12.75">
      <c r="F374" s="16"/>
    </row>
    <row r="375" ht="12.75">
      <c r="F375" s="16"/>
    </row>
    <row r="376" ht="12.75">
      <c r="F376" s="16"/>
    </row>
    <row r="377" ht="12.75">
      <c r="F377" s="16"/>
    </row>
    <row r="378" ht="12.75">
      <c r="F378" s="16"/>
    </row>
    <row r="379" ht="12.75">
      <c r="F379" s="16"/>
    </row>
    <row r="380" ht="12.75">
      <c r="F380" s="16"/>
    </row>
    <row r="381" ht="12.75">
      <c r="F381" s="16"/>
    </row>
    <row r="382" ht="12.75">
      <c r="F382" s="16"/>
    </row>
    <row r="383" ht="12.75">
      <c r="F383" s="16"/>
    </row>
    <row r="384" ht="12.75">
      <c r="F384" s="16"/>
    </row>
    <row r="385" ht="12.75">
      <c r="F385" s="16"/>
    </row>
    <row r="386" ht="12.75">
      <c r="F386" s="16"/>
    </row>
    <row r="387" ht="12.75">
      <c r="F387" s="16"/>
    </row>
    <row r="388" ht="12.75">
      <c r="F388" s="16"/>
    </row>
    <row r="389" ht="12.75">
      <c r="F389" s="16"/>
    </row>
    <row r="390" ht="12.75">
      <c r="F390" s="16"/>
    </row>
    <row r="391" ht="12.75">
      <c r="F391" s="16"/>
    </row>
    <row r="392" ht="12.75">
      <c r="F392" s="16"/>
    </row>
    <row r="393" ht="12.75">
      <c r="F393" s="16"/>
    </row>
    <row r="394" ht="12.75">
      <c r="F394" s="16"/>
    </row>
    <row r="395" ht="12.75">
      <c r="F395" s="16"/>
    </row>
    <row r="396" ht="12.75">
      <c r="F396" s="16"/>
    </row>
    <row r="397" ht="12.75">
      <c r="F397" s="16"/>
    </row>
    <row r="398" ht="12.75">
      <c r="F398" s="16"/>
    </row>
    <row r="399" ht="12.75">
      <c r="F399" s="16"/>
    </row>
    <row r="400" ht="12.75">
      <c r="F400" s="16"/>
    </row>
    <row r="401" ht="12.75">
      <c r="F401" s="16"/>
    </row>
    <row r="402" ht="12.75">
      <c r="F402" s="16"/>
    </row>
    <row r="403" ht="12.75">
      <c r="F403" s="16"/>
    </row>
    <row r="404" ht="12.75">
      <c r="F404" s="16"/>
    </row>
    <row r="405" ht="12.75">
      <c r="F405" s="16"/>
    </row>
    <row r="406" ht="12.75">
      <c r="F406" s="16"/>
    </row>
    <row r="407" ht="12.75">
      <c r="F407" s="16"/>
    </row>
    <row r="408" ht="12.75">
      <c r="F408" s="16"/>
    </row>
    <row r="409" ht="12.75">
      <c r="F409" s="16"/>
    </row>
    <row r="410" ht="12.75">
      <c r="F410" s="16"/>
    </row>
    <row r="411" ht="12.75">
      <c r="F411" s="16"/>
    </row>
    <row r="412" ht="12.75">
      <c r="F412" s="16"/>
    </row>
    <row r="413" ht="12.75">
      <c r="F413" s="16"/>
    </row>
    <row r="414" ht="12.75">
      <c r="F414" s="16"/>
    </row>
    <row r="415" ht="12.75">
      <c r="F415" s="16"/>
    </row>
    <row r="416" ht="12.75">
      <c r="F416" s="16"/>
    </row>
    <row r="417" ht="12.75">
      <c r="F417" s="16"/>
    </row>
    <row r="418" ht="12.75">
      <c r="F418" s="16"/>
    </row>
    <row r="419" ht="12.75">
      <c r="F419" s="16"/>
    </row>
    <row r="420" ht="12.75">
      <c r="F420" s="16"/>
    </row>
    <row r="421" ht="12.75">
      <c r="F421" s="16"/>
    </row>
    <row r="422" ht="12.75">
      <c r="F422" s="16"/>
    </row>
    <row r="423" ht="12.75">
      <c r="F423" s="16"/>
    </row>
    <row r="424" ht="12.75">
      <c r="F424" s="16"/>
    </row>
    <row r="425" ht="12.75">
      <c r="F425" s="16"/>
    </row>
    <row r="426" ht="12.75">
      <c r="F426" s="16"/>
    </row>
    <row r="427" ht="12.75">
      <c r="F427" s="16"/>
    </row>
    <row r="428" ht="12.75">
      <c r="F428" s="16"/>
    </row>
    <row r="429" ht="12.75">
      <c r="F429" s="16"/>
    </row>
    <row r="430" ht="12.75">
      <c r="F430" s="16"/>
    </row>
    <row r="431" ht="12.75">
      <c r="F431" s="16"/>
    </row>
    <row r="432" ht="12.75">
      <c r="F432" s="16"/>
    </row>
    <row r="433" ht="12.75">
      <c r="F433" s="16"/>
    </row>
    <row r="434" ht="12.75">
      <c r="F434" s="16"/>
    </row>
    <row r="435" ht="12.75">
      <c r="F435" s="16"/>
    </row>
    <row r="436" ht="12.75">
      <c r="F436" s="16"/>
    </row>
    <row r="437" ht="12.75">
      <c r="F437" s="16"/>
    </row>
    <row r="438" ht="12.75">
      <c r="F438" s="16"/>
    </row>
    <row r="439" ht="12.75">
      <c r="F439" s="16"/>
    </row>
    <row r="440" ht="12.75">
      <c r="F440" s="16"/>
    </row>
    <row r="441" ht="12.75">
      <c r="F441" s="16"/>
    </row>
    <row r="442" ht="12.75">
      <c r="F442" s="16"/>
    </row>
    <row r="443" ht="12.75">
      <c r="F443" s="16"/>
    </row>
    <row r="444" ht="12.75">
      <c r="F444" s="16"/>
    </row>
    <row r="445" ht="12.75">
      <c r="F445" s="16"/>
    </row>
    <row r="446" ht="12.75">
      <c r="F446" s="16"/>
    </row>
    <row r="447" ht="12.75">
      <c r="F447" s="16"/>
    </row>
    <row r="448" ht="12.75">
      <c r="F448" s="16"/>
    </row>
    <row r="449" ht="12.75">
      <c r="F449" s="16"/>
    </row>
    <row r="450" ht="12.75">
      <c r="F450" s="16"/>
    </row>
    <row r="451" ht="12.75">
      <c r="F451" s="16"/>
    </row>
    <row r="452" ht="12.75">
      <c r="F452" s="16"/>
    </row>
    <row r="453" ht="12.75">
      <c r="F453" s="16"/>
    </row>
    <row r="454" ht="12.75">
      <c r="F454" s="16"/>
    </row>
    <row r="455" ht="12.75">
      <c r="F455" s="16"/>
    </row>
    <row r="456" ht="12.75">
      <c r="F456" s="16"/>
    </row>
    <row r="457" ht="12.75">
      <c r="F457" s="16"/>
    </row>
    <row r="458" ht="12.75">
      <c r="F458" s="16"/>
    </row>
    <row r="459" ht="12.75">
      <c r="F459" s="16"/>
    </row>
    <row r="460" ht="12.75">
      <c r="F460" s="16"/>
    </row>
    <row r="461" ht="12.75">
      <c r="F461" s="16"/>
    </row>
    <row r="462" ht="12.75">
      <c r="F462" s="16"/>
    </row>
    <row r="463" ht="12.75">
      <c r="F463" s="16"/>
    </row>
    <row r="464" ht="12.75">
      <c r="F464" s="16"/>
    </row>
    <row r="465" ht="12.75">
      <c r="F465" s="16"/>
    </row>
    <row r="466" ht="12.75">
      <c r="F466" s="16"/>
    </row>
    <row r="467" ht="12.75">
      <c r="F467" s="16"/>
    </row>
    <row r="468" ht="12.75">
      <c r="F468" s="16"/>
    </row>
    <row r="469" ht="12.75">
      <c r="F469" s="16"/>
    </row>
    <row r="470" ht="12.75">
      <c r="F470" s="16"/>
    </row>
    <row r="471" ht="12.75">
      <c r="F471" s="16"/>
    </row>
    <row r="472" ht="12.75">
      <c r="F472" s="16"/>
    </row>
    <row r="473" ht="12.75">
      <c r="F473" s="16"/>
    </row>
    <row r="474" ht="12.75">
      <c r="F474" s="16"/>
    </row>
    <row r="475" ht="12.75">
      <c r="F475" s="16"/>
    </row>
    <row r="476" ht="12.75">
      <c r="F476" s="16"/>
    </row>
    <row r="477" ht="12.75">
      <c r="F477" s="16"/>
    </row>
    <row r="478" ht="12.75">
      <c r="F478" s="16"/>
    </row>
    <row r="479" ht="12.75">
      <c r="F479" s="16"/>
    </row>
    <row r="480" ht="12.75">
      <c r="F480" s="16"/>
    </row>
    <row r="481" ht="12.75">
      <c r="F481" s="16"/>
    </row>
    <row r="482" ht="12.75">
      <c r="F482" s="16"/>
    </row>
    <row r="483" ht="12.75">
      <c r="F483" s="16"/>
    </row>
    <row r="484" ht="12.75">
      <c r="F484" s="16"/>
    </row>
    <row r="485" ht="12.75">
      <c r="F485" s="16"/>
    </row>
    <row r="486" ht="12.75">
      <c r="F486" s="16"/>
    </row>
    <row r="487" ht="12.75">
      <c r="F487" s="16"/>
    </row>
    <row r="488" ht="12.75">
      <c r="F488" s="16"/>
    </row>
    <row r="489" ht="12.75">
      <c r="F489" s="16"/>
    </row>
    <row r="490" ht="12.75">
      <c r="F490" s="16"/>
    </row>
    <row r="491" ht="12.75">
      <c r="F491" s="16"/>
    </row>
    <row r="492" ht="12.75">
      <c r="F492" s="16"/>
    </row>
    <row r="493" ht="12.75">
      <c r="F493" s="16"/>
    </row>
    <row r="494" ht="12.75">
      <c r="F494" s="16"/>
    </row>
    <row r="495" ht="12.75">
      <c r="F495" s="16"/>
    </row>
    <row r="496" ht="12.75">
      <c r="F496" s="16"/>
    </row>
    <row r="497" ht="12.75">
      <c r="F497" s="16"/>
    </row>
    <row r="498" ht="12.75">
      <c r="F498" s="16"/>
    </row>
    <row r="499" ht="12.75">
      <c r="F499" s="16"/>
    </row>
    <row r="500" ht="12.75">
      <c r="F500" s="16"/>
    </row>
    <row r="501" ht="12.75">
      <c r="F501" s="16"/>
    </row>
    <row r="502" ht="12.75">
      <c r="F502" s="16"/>
    </row>
    <row r="503" ht="12.75">
      <c r="F503" s="16"/>
    </row>
    <row r="504" ht="12.75">
      <c r="F504" s="16"/>
    </row>
    <row r="505" ht="12.75">
      <c r="F505" s="16"/>
    </row>
    <row r="506" ht="12.75">
      <c r="F506" s="16"/>
    </row>
    <row r="507" ht="12.75">
      <c r="F507" s="16"/>
    </row>
    <row r="508" ht="12.75">
      <c r="F508" s="16"/>
    </row>
    <row r="509" ht="12.75">
      <c r="F509" s="16"/>
    </row>
    <row r="510" ht="12.75">
      <c r="F510" s="16"/>
    </row>
    <row r="511" ht="12.75">
      <c r="F511" s="16"/>
    </row>
    <row r="512" ht="12.75">
      <c r="F512" s="16"/>
    </row>
    <row r="513" ht="12.75">
      <c r="F513" s="16"/>
    </row>
    <row r="514" ht="12.75">
      <c r="F514" s="16"/>
    </row>
    <row r="515" ht="12.75">
      <c r="F515" s="16"/>
    </row>
    <row r="516" ht="12.75">
      <c r="F516" s="16"/>
    </row>
    <row r="517" ht="12.75">
      <c r="F517" s="16"/>
    </row>
    <row r="518" ht="12.75">
      <c r="F518" s="16"/>
    </row>
    <row r="519" ht="12.75">
      <c r="F519" s="16"/>
    </row>
    <row r="520" ht="12.75">
      <c r="F520" s="16"/>
    </row>
    <row r="521" ht="12.75">
      <c r="F521" s="16"/>
    </row>
    <row r="522" ht="12.75">
      <c r="F522" s="16"/>
    </row>
    <row r="523" ht="12.75">
      <c r="F523" s="16"/>
    </row>
    <row r="524" ht="12.75">
      <c r="F524" s="16"/>
    </row>
    <row r="525" ht="12.75">
      <c r="F525" s="16"/>
    </row>
    <row r="526" ht="12.75">
      <c r="F526" s="16"/>
    </row>
    <row r="527" ht="12.75">
      <c r="F527" s="16"/>
    </row>
    <row r="528" ht="12.75">
      <c r="F528" s="16"/>
    </row>
    <row r="529" ht="12.75">
      <c r="F529" s="16"/>
    </row>
    <row r="530" ht="12.75">
      <c r="F530" s="16"/>
    </row>
    <row r="531" ht="12.75">
      <c r="F531" s="16"/>
    </row>
    <row r="532" ht="12.75">
      <c r="F532" s="16"/>
    </row>
    <row r="533" ht="12.75">
      <c r="F533" s="16"/>
    </row>
    <row r="534" ht="12.75">
      <c r="F534" s="16"/>
    </row>
    <row r="535" ht="12.75">
      <c r="F535" s="16"/>
    </row>
    <row r="536" ht="12.75">
      <c r="F536" s="16"/>
    </row>
    <row r="537" ht="12.75">
      <c r="F537" s="16"/>
    </row>
    <row r="538" ht="12.75">
      <c r="F538" s="16"/>
    </row>
    <row r="539" ht="12.75">
      <c r="F539" s="16"/>
    </row>
    <row r="540" ht="12.75">
      <c r="F540" s="16"/>
    </row>
    <row r="541" ht="12.75">
      <c r="F541" s="16"/>
    </row>
    <row r="542" ht="12.75">
      <c r="F542" s="16"/>
    </row>
    <row r="543" ht="12.75">
      <c r="F543" s="16"/>
    </row>
    <row r="544" ht="12.75">
      <c r="F544" s="16"/>
    </row>
    <row r="545" ht="12.75">
      <c r="F545" s="16"/>
    </row>
    <row r="546" ht="12.75">
      <c r="F546" s="16"/>
    </row>
    <row r="547" ht="12.75">
      <c r="F547" s="16"/>
    </row>
    <row r="548" ht="12.75">
      <c r="F548" s="16"/>
    </row>
    <row r="549" ht="12.75">
      <c r="F549" s="16"/>
    </row>
    <row r="550" ht="12.75">
      <c r="F550" s="16"/>
    </row>
    <row r="551" ht="12.75">
      <c r="F551" s="16"/>
    </row>
    <row r="552" ht="12.75">
      <c r="F552" s="16"/>
    </row>
    <row r="553" ht="12.75">
      <c r="F553" s="16"/>
    </row>
    <row r="554" ht="12.75">
      <c r="F554" s="16"/>
    </row>
    <row r="555" ht="12.75">
      <c r="F555" s="16"/>
    </row>
    <row r="556" ht="12.75">
      <c r="F556" s="16"/>
    </row>
    <row r="557" ht="12.75">
      <c r="F557" s="16"/>
    </row>
    <row r="558" ht="12.75">
      <c r="F558" s="16"/>
    </row>
    <row r="559" ht="12.75">
      <c r="F559" s="16"/>
    </row>
    <row r="560" ht="12.75">
      <c r="F560" s="16"/>
    </row>
    <row r="561" ht="12.75">
      <c r="F561" s="16"/>
    </row>
    <row r="562" ht="12.75">
      <c r="F562" s="16"/>
    </row>
    <row r="563" ht="12.75">
      <c r="F563" s="16"/>
    </row>
    <row r="564" ht="12.75">
      <c r="F564" s="16"/>
    </row>
    <row r="565" ht="12.75">
      <c r="F565" s="16"/>
    </row>
    <row r="566" ht="12.75">
      <c r="F566" s="16"/>
    </row>
    <row r="567" ht="12.75">
      <c r="F567" s="16"/>
    </row>
    <row r="568" ht="12.75">
      <c r="F568" s="16"/>
    </row>
    <row r="569" ht="12.75">
      <c r="F569" s="16"/>
    </row>
    <row r="570" ht="12.75">
      <c r="F570" s="16"/>
    </row>
    <row r="571" ht="12.75">
      <c r="F571" s="16"/>
    </row>
    <row r="572" ht="12.75">
      <c r="F572" s="16"/>
    </row>
    <row r="573" ht="12.75">
      <c r="F573" s="16"/>
    </row>
    <row r="574" ht="12.75">
      <c r="F574" s="16"/>
    </row>
    <row r="575" ht="12.75">
      <c r="F575" s="16"/>
    </row>
    <row r="576" ht="12.75">
      <c r="F576" s="16"/>
    </row>
    <row r="577" ht="12.75">
      <c r="F577" s="16"/>
    </row>
    <row r="578" ht="12.75">
      <c r="F578" s="16"/>
    </row>
    <row r="579" ht="12.75">
      <c r="F579" s="16"/>
    </row>
    <row r="580" ht="12.75">
      <c r="F580" s="16"/>
    </row>
    <row r="581" ht="12.75">
      <c r="F581" s="16"/>
    </row>
    <row r="582" ht="12.75">
      <c r="F582" s="16"/>
    </row>
    <row r="583" ht="12.75">
      <c r="F583" s="16"/>
    </row>
    <row r="584" ht="12.75">
      <c r="F584" s="16"/>
    </row>
    <row r="585" ht="12.75">
      <c r="F585" s="16"/>
    </row>
    <row r="586" ht="12.75">
      <c r="F586" s="16"/>
    </row>
    <row r="587" ht="12.75">
      <c r="F587" s="16"/>
    </row>
    <row r="588" ht="12.75">
      <c r="F588" s="16"/>
    </row>
    <row r="589" ht="12.75">
      <c r="F589" s="16"/>
    </row>
    <row r="590" ht="12.75">
      <c r="F590" s="16"/>
    </row>
    <row r="591" ht="12.75">
      <c r="F591" s="16"/>
    </row>
    <row r="592" ht="12.75">
      <c r="F592" s="16"/>
    </row>
    <row r="593" ht="12.75">
      <c r="F593" s="16"/>
    </row>
    <row r="594" ht="12.75">
      <c r="F594" s="16"/>
    </row>
    <row r="595" ht="12.75">
      <c r="F595" s="16"/>
    </row>
    <row r="596" ht="12.75">
      <c r="F596" s="16"/>
    </row>
    <row r="597" ht="12.75">
      <c r="F597" s="16"/>
    </row>
    <row r="598" ht="12.75">
      <c r="F598" s="16"/>
    </row>
    <row r="599" ht="12.75">
      <c r="F599" s="16"/>
    </row>
    <row r="600" ht="12.75">
      <c r="F600" s="16"/>
    </row>
    <row r="601" ht="12.75">
      <c r="F601" s="16"/>
    </row>
    <row r="602" ht="12.75">
      <c r="F602" s="16"/>
    </row>
    <row r="603" ht="12.75">
      <c r="F603" s="16"/>
    </row>
    <row r="604" ht="12.75">
      <c r="F604" s="16"/>
    </row>
    <row r="605" ht="12.75">
      <c r="F605" s="16"/>
    </row>
    <row r="606" ht="12.75">
      <c r="F606" s="16"/>
    </row>
    <row r="607" ht="12.75">
      <c r="F607" s="16"/>
    </row>
    <row r="608" ht="12.75">
      <c r="F608" s="16"/>
    </row>
    <row r="609" ht="12.75">
      <c r="F609" s="16"/>
    </row>
    <row r="610" ht="12.75">
      <c r="F610" s="16"/>
    </row>
    <row r="611" ht="12.75">
      <c r="F611" s="16"/>
    </row>
    <row r="612" ht="12.75">
      <c r="F612" s="16"/>
    </row>
    <row r="613" ht="12.75">
      <c r="F613" s="16"/>
    </row>
    <row r="614" ht="12.75">
      <c r="F614" s="16"/>
    </row>
    <row r="615" ht="12.75">
      <c r="F615" s="16"/>
    </row>
    <row r="616" ht="12.75">
      <c r="F616" s="16"/>
    </row>
    <row r="617" ht="12.75">
      <c r="F617" s="16"/>
    </row>
    <row r="618" ht="12.75">
      <c r="F618" s="16"/>
    </row>
    <row r="619" ht="12.75">
      <c r="F619" s="16"/>
    </row>
    <row r="620" ht="12.75">
      <c r="F620" s="16"/>
    </row>
    <row r="621" ht="12.75">
      <c r="F621" s="16"/>
    </row>
    <row r="622" ht="12.75">
      <c r="F622" s="16"/>
    </row>
    <row r="623" ht="12.75">
      <c r="F623" s="16"/>
    </row>
    <row r="624" ht="12.75">
      <c r="F624" s="16"/>
    </row>
    <row r="625" ht="12.75">
      <c r="F625" s="16"/>
    </row>
    <row r="626" ht="12.75">
      <c r="F626" s="16"/>
    </row>
    <row r="627" ht="12.75">
      <c r="F627" s="16"/>
    </row>
    <row r="628" ht="12.75">
      <c r="F628" s="16"/>
    </row>
    <row r="629" ht="12.75">
      <c r="F629" s="16"/>
    </row>
    <row r="630" ht="12.75">
      <c r="F630" s="16"/>
    </row>
    <row r="631" ht="12.75">
      <c r="F631" s="16"/>
    </row>
    <row r="632" ht="12.75">
      <c r="F632" s="16"/>
    </row>
    <row r="633" ht="12.75">
      <c r="F633" s="16"/>
    </row>
    <row r="634" ht="12.75">
      <c r="F634" s="16"/>
    </row>
    <row r="635" ht="12.75">
      <c r="F635" s="16"/>
    </row>
    <row r="636" ht="12.75">
      <c r="F636" s="16"/>
    </row>
    <row r="637" ht="12.75">
      <c r="F637" s="16"/>
    </row>
    <row r="638" ht="12.75">
      <c r="F638" s="16"/>
    </row>
    <row r="639" ht="12.75">
      <c r="F639" s="16"/>
    </row>
    <row r="640" ht="12.75">
      <c r="F640" s="16"/>
    </row>
    <row r="641" ht="12.75">
      <c r="F641" s="16"/>
    </row>
    <row r="642" ht="12.75">
      <c r="F642" s="16"/>
    </row>
    <row r="643" ht="12.75">
      <c r="F643" s="16"/>
    </row>
    <row r="644" ht="12.75">
      <c r="F644" s="16"/>
    </row>
    <row r="645" ht="12.75">
      <c r="F645" s="16"/>
    </row>
    <row r="646" ht="12.75">
      <c r="F646" s="16"/>
    </row>
    <row r="647" ht="12.75">
      <c r="F647" s="16"/>
    </row>
    <row r="648" ht="12.75">
      <c r="F648" s="16"/>
    </row>
    <row r="649" ht="12.75">
      <c r="F649" s="16"/>
    </row>
    <row r="650" ht="12.75">
      <c r="F650" s="16"/>
    </row>
    <row r="651" ht="12.75">
      <c r="F651" s="16"/>
    </row>
    <row r="652" ht="12.75">
      <c r="F652" s="16"/>
    </row>
    <row r="653" ht="12.75">
      <c r="F653" s="16"/>
    </row>
    <row r="654" ht="12.75">
      <c r="F654" s="16"/>
    </row>
    <row r="655" ht="12.75">
      <c r="F655" s="16"/>
    </row>
    <row r="656" ht="12.75">
      <c r="F656" s="16"/>
    </row>
    <row r="657" ht="12.75">
      <c r="F657" s="16"/>
    </row>
    <row r="658" ht="12.75">
      <c r="F658" s="16"/>
    </row>
    <row r="659" ht="12.75">
      <c r="F659" s="16"/>
    </row>
    <row r="660" ht="12.75">
      <c r="F660" s="16"/>
    </row>
    <row r="661" ht="12.75">
      <c r="F661" s="16"/>
    </row>
    <row r="662" ht="12.75">
      <c r="F662" s="16"/>
    </row>
    <row r="663" ht="12.75">
      <c r="F663" s="16"/>
    </row>
    <row r="664" ht="12.75">
      <c r="F664" s="16"/>
    </row>
    <row r="665" ht="12.75">
      <c r="F665" s="16"/>
    </row>
    <row r="666" ht="12.75">
      <c r="F666" s="16"/>
    </row>
    <row r="667" ht="12.75">
      <c r="F667" s="16"/>
    </row>
    <row r="668" ht="12.75">
      <c r="F668" s="16"/>
    </row>
    <row r="669" ht="12.75">
      <c r="F669" s="16"/>
    </row>
    <row r="670" ht="12.75">
      <c r="F670" s="16"/>
    </row>
    <row r="671" ht="12.75">
      <c r="F671" s="16"/>
    </row>
    <row r="672" ht="12.75">
      <c r="F672" s="16"/>
    </row>
    <row r="673" ht="12.75">
      <c r="F673" s="16"/>
    </row>
    <row r="674" ht="12.75">
      <c r="F674" s="16"/>
    </row>
    <row r="675" ht="12.75">
      <c r="F675" s="16"/>
    </row>
    <row r="676" ht="12.75">
      <c r="F676" s="16"/>
    </row>
    <row r="677" ht="12.75">
      <c r="F677" s="16"/>
    </row>
    <row r="678" ht="12.75">
      <c r="F678" s="16"/>
    </row>
    <row r="679" ht="12.75">
      <c r="F679" s="16"/>
    </row>
    <row r="680" ht="12.75">
      <c r="F680" s="16"/>
    </row>
    <row r="681" ht="12.75">
      <c r="F681" s="16"/>
    </row>
    <row r="682" ht="12.75">
      <c r="F682" s="16"/>
    </row>
    <row r="683" ht="12.75">
      <c r="F683" s="16"/>
    </row>
    <row r="684" ht="12.75">
      <c r="F684" s="16"/>
    </row>
    <row r="685" ht="12.75">
      <c r="F685" s="16"/>
    </row>
    <row r="686" ht="12.75">
      <c r="F686" s="16"/>
    </row>
    <row r="687" ht="12.75">
      <c r="F687" s="16"/>
    </row>
    <row r="688" ht="12.75">
      <c r="F688" s="16"/>
    </row>
    <row r="689" ht="12.75">
      <c r="F689" s="16"/>
    </row>
    <row r="690" ht="12.75">
      <c r="F690" s="16"/>
    </row>
    <row r="691" ht="12.75">
      <c r="F691" s="16"/>
    </row>
    <row r="692" ht="12.75">
      <c r="F692" s="16"/>
    </row>
    <row r="693" ht="12.75">
      <c r="F693" s="16"/>
    </row>
    <row r="694" ht="12.75">
      <c r="F694" s="16"/>
    </row>
    <row r="695" ht="12.75">
      <c r="F695" s="16"/>
    </row>
    <row r="696" ht="12.75">
      <c r="F696" s="16"/>
    </row>
    <row r="697" ht="12.75">
      <c r="F697" s="16"/>
    </row>
    <row r="698" ht="12.75">
      <c r="F698" s="16"/>
    </row>
    <row r="699" ht="12.75">
      <c r="F699" s="16"/>
    </row>
    <row r="700" ht="12.75">
      <c r="F700" s="16"/>
    </row>
    <row r="701" ht="12.75">
      <c r="F701" s="16"/>
    </row>
    <row r="702" ht="12.75">
      <c r="F702" s="16"/>
    </row>
    <row r="703" ht="12.75">
      <c r="F703" s="16"/>
    </row>
    <row r="704" ht="12.75">
      <c r="F704" s="16"/>
    </row>
    <row r="705" ht="12.75">
      <c r="F705" s="16"/>
    </row>
    <row r="706" ht="12.75">
      <c r="F706" s="16"/>
    </row>
    <row r="707" ht="12.75">
      <c r="F707" s="16"/>
    </row>
    <row r="708" ht="12.75">
      <c r="F708" s="16"/>
    </row>
    <row r="709" ht="12.75">
      <c r="F709" s="16"/>
    </row>
    <row r="710" ht="12.75">
      <c r="F710" s="16"/>
    </row>
    <row r="711" ht="12.75">
      <c r="F711" s="16"/>
    </row>
    <row r="712" ht="12.75">
      <c r="F712" s="16"/>
    </row>
    <row r="713" ht="12.75">
      <c r="F713" s="16"/>
    </row>
    <row r="714" ht="12.75">
      <c r="F714" s="16"/>
    </row>
    <row r="715" ht="12.75">
      <c r="F715" s="16"/>
    </row>
    <row r="716" ht="12.75">
      <c r="F716" s="16"/>
    </row>
    <row r="717" ht="12.75">
      <c r="F717" s="16"/>
    </row>
    <row r="718" ht="12.75">
      <c r="F718" s="16"/>
    </row>
    <row r="719" ht="12.75">
      <c r="F719" s="16"/>
    </row>
    <row r="720" ht="12.75">
      <c r="F720" s="16"/>
    </row>
    <row r="721" ht="12.75">
      <c r="F721" s="16"/>
    </row>
    <row r="722" ht="12.75">
      <c r="F722" s="16"/>
    </row>
    <row r="723" ht="12.75">
      <c r="F723" s="16"/>
    </row>
    <row r="724" ht="12.75">
      <c r="F724" s="16"/>
    </row>
    <row r="725" ht="12.75">
      <c r="F725" s="16"/>
    </row>
    <row r="726" ht="12.75">
      <c r="F726" s="16"/>
    </row>
    <row r="727" ht="12.75">
      <c r="F727" s="16"/>
    </row>
    <row r="728" ht="12.75">
      <c r="F728" s="16"/>
    </row>
    <row r="729" ht="12.75">
      <c r="F729" s="16"/>
    </row>
    <row r="730" ht="12.75">
      <c r="F730" s="16"/>
    </row>
    <row r="731" ht="12.75">
      <c r="F731" s="16"/>
    </row>
    <row r="732" ht="12.75">
      <c r="F732" s="16"/>
    </row>
    <row r="733" ht="12.75">
      <c r="F733" s="16"/>
    </row>
    <row r="734" ht="12.75">
      <c r="F734" s="16"/>
    </row>
    <row r="735" ht="12.75">
      <c r="F735" s="16"/>
    </row>
    <row r="736" ht="12.75">
      <c r="F736" s="16"/>
    </row>
    <row r="737" ht="12.75">
      <c r="F737" s="16"/>
    </row>
    <row r="738" ht="12.75">
      <c r="F738" s="16"/>
    </row>
    <row r="739" ht="12.75">
      <c r="F739" s="16"/>
    </row>
    <row r="740" ht="12.75">
      <c r="F740" s="16"/>
    </row>
    <row r="741" ht="12.75">
      <c r="F741" s="16"/>
    </row>
    <row r="742" ht="12.75">
      <c r="F742" s="16"/>
    </row>
    <row r="743" ht="12.75">
      <c r="F743" s="16"/>
    </row>
    <row r="744" ht="12.75">
      <c r="F744" s="16"/>
    </row>
    <row r="745" ht="12.75">
      <c r="F745" s="16"/>
    </row>
    <row r="746" ht="12.75">
      <c r="F746" s="16"/>
    </row>
    <row r="747" ht="12.75">
      <c r="F747" s="16"/>
    </row>
    <row r="748" ht="12.75">
      <c r="F748" s="16"/>
    </row>
    <row r="749" ht="12.75">
      <c r="F749" s="16"/>
    </row>
    <row r="750" ht="12.75">
      <c r="F750" s="16"/>
    </row>
    <row r="751" ht="12.75">
      <c r="F751" s="16"/>
    </row>
    <row r="752" ht="12.75">
      <c r="F752" s="16"/>
    </row>
    <row r="753" ht="12.75">
      <c r="F753" s="16"/>
    </row>
    <row r="754" ht="12.75">
      <c r="F754" s="16"/>
    </row>
    <row r="755" ht="12.75">
      <c r="F755" s="16"/>
    </row>
    <row r="756" ht="12.75">
      <c r="F756" s="16"/>
    </row>
    <row r="757" ht="12.75">
      <c r="F757" s="16"/>
    </row>
    <row r="758" ht="12.75">
      <c r="F758" s="16"/>
    </row>
    <row r="759" ht="12.75">
      <c r="F759" s="16"/>
    </row>
    <row r="760" ht="12.75">
      <c r="F760" s="16"/>
    </row>
    <row r="761" ht="12.75">
      <c r="F761" s="16"/>
    </row>
    <row r="762" ht="12.75">
      <c r="F762" s="16"/>
    </row>
    <row r="763" ht="12.75">
      <c r="F763" s="16"/>
    </row>
    <row r="764" ht="12.75">
      <c r="F764" s="16"/>
    </row>
    <row r="765" ht="12.75">
      <c r="F765" s="16"/>
    </row>
    <row r="766" ht="12.75">
      <c r="F766" s="16"/>
    </row>
    <row r="767" ht="12.75">
      <c r="F767" s="16"/>
    </row>
    <row r="768" ht="12.75">
      <c r="F768" s="16"/>
    </row>
    <row r="769" ht="12.75">
      <c r="F769" s="16"/>
    </row>
    <row r="770" ht="12.75">
      <c r="F770" s="16"/>
    </row>
    <row r="771" ht="12.75">
      <c r="F771" s="16"/>
    </row>
    <row r="772" ht="12.75">
      <c r="F772" s="16"/>
    </row>
    <row r="773" ht="12.75">
      <c r="F773" s="16"/>
    </row>
    <row r="774" ht="12.75">
      <c r="F774" s="16"/>
    </row>
    <row r="775" ht="12.75">
      <c r="F775" s="16"/>
    </row>
    <row r="776" ht="12.75">
      <c r="F776" s="16"/>
    </row>
    <row r="777" ht="12.75">
      <c r="F777" s="16"/>
    </row>
    <row r="778" ht="12.75">
      <c r="F778" s="16"/>
    </row>
    <row r="779" ht="12.75">
      <c r="F779" s="16"/>
    </row>
    <row r="780" ht="12.75">
      <c r="F780" s="16"/>
    </row>
    <row r="781" ht="12.75">
      <c r="F781" s="16"/>
    </row>
    <row r="782" ht="12.75">
      <c r="F782" s="16"/>
    </row>
    <row r="783" ht="12.75">
      <c r="F783" s="16"/>
    </row>
    <row r="784" ht="12.75">
      <c r="F784" s="16"/>
    </row>
    <row r="785" ht="12.75">
      <c r="F785" s="16"/>
    </row>
    <row r="786" ht="12.75">
      <c r="F786" s="16"/>
    </row>
    <row r="787" ht="12.75">
      <c r="F787" s="16"/>
    </row>
    <row r="788" ht="12.75">
      <c r="F788" s="16"/>
    </row>
    <row r="789" ht="12.75">
      <c r="F789" s="16"/>
    </row>
    <row r="790" ht="12.75">
      <c r="F790" s="16"/>
    </row>
    <row r="791" ht="12.75">
      <c r="F791" s="16"/>
    </row>
    <row r="792" ht="12.75">
      <c r="F792" s="16"/>
    </row>
    <row r="793" ht="12.75">
      <c r="F793" s="16"/>
    </row>
    <row r="794" ht="12.75">
      <c r="F794" s="16"/>
    </row>
    <row r="795" ht="12.75">
      <c r="F795" s="16"/>
    </row>
    <row r="796" ht="12.75">
      <c r="F796" s="16"/>
    </row>
    <row r="797" ht="12.75">
      <c r="F797" s="16"/>
    </row>
    <row r="798" ht="12.75">
      <c r="F798" s="16"/>
    </row>
    <row r="799" ht="12.75">
      <c r="F799" s="16"/>
    </row>
    <row r="800" ht="12.75">
      <c r="F800" s="16"/>
    </row>
    <row r="801" ht="12.75">
      <c r="F801" s="16"/>
    </row>
    <row r="802" ht="12.75">
      <c r="F802" s="16"/>
    </row>
    <row r="803" ht="12.75">
      <c r="F803" s="16"/>
    </row>
    <row r="804" ht="12.75">
      <c r="F804" s="16"/>
    </row>
    <row r="805" ht="12.75">
      <c r="F805" s="16"/>
    </row>
    <row r="806" ht="12.75">
      <c r="F806" s="16"/>
    </row>
    <row r="807" ht="12.75">
      <c r="F807" s="16"/>
    </row>
    <row r="808" ht="12.75">
      <c r="F808" s="16"/>
    </row>
    <row r="809" ht="12.75">
      <c r="F809" s="16"/>
    </row>
    <row r="810" ht="12.75">
      <c r="F810" s="16"/>
    </row>
    <row r="811" ht="12.75">
      <c r="F811" s="16"/>
    </row>
    <row r="812" ht="12.75">
      <c r="F812" s="16"/>
    </row>
    <row r="813" ht="12.75">
      <c r="F813" s="16"/>
    </row>
    <row r="814" ht="12.75">
      <c r="F814" s="16"/>
    </row>
    <row r="815" ht="12.75">
      <c r="F815" s="16"/>
    </row>
    <row r="816" ht="12.75">
      <c r="F816" s="16"/>
    </row>
    <row r="817" ht="12.75">
      <c r="F817" s="16"/>
    </row>
    <row r="818" ht="12.75">
      <c r="F818" s="16"/>
    </row>
    <row r="819" ht="12.75">
      <c r="F819" s="16"/>
    </row>
    <row r="820" ht="12.75">
      <c r="F820" s="16"/>
    </row>
    <row r="821" ht="12.75">
      <c r="F821" s="16"/>
    </row>
    <row r="822" ht="12.75">
      <c r="F822" s="16"/>
    </row>
    <row r="823" ht="12.75">
      <c r="F823" s="16"/>
    </row>
    <row r="824" ht="12.75">
      <c r="F824" s="16"/>
    </row>
    <row r="825" ht="12.75">
      <c r="F825" s="16"/>
    </row>
    <row r="826" ht="12.75">
      <c r="F826" s="16"/>
    </row>
    <row r="827" ht="12.75">
      <c r="F827" s="16"/>
    </row>
  </sheetData>
  <sheetProtection/>
  <mergeCells count="13">
    <mergeCell ref="H3:H4"/>
    <mergeCell ref="F3:F4"/>
    <mergeCell ref="G3:G4"/>
    <mergeCell ref="E3:E4"/>
    <mergeCell ref="C3:C4"/>
    <mergeCell ref="D3:D4"/>
    <mergeCell ref="A3:A4"/>
    <mergeCell ref="A1:N1"/>
    <mergeCell ref="A2:N2"/>
    <mergeCell ref="I3:J3"/>
    <mergeCell ref="K3:L3"/>
    <mergeCell ref="M3:N3"/>
    <mergeCell ref="B3:B4"/>
  </mergeCells>
  <printOptions horizontalCentered="1"/>
  <pageMargins left="0.433070866141732" right="0" top="0.48" bottom="0.393700787401575" header="0" footer="0.19"/>
  <pageSetup firstPageNumber="8" useFirstPageNumber="1" horizontalDpi="600" verticalDpi="600" orientation="landscape" pageOrder="overThenDown" scale="84" r:id="rId1"/>
  <headerFooter alignWithMargins="0">
    <oddHeader>&amp;R
</oddHeader>
    <oddFooter>&amp;C&amp;P</oddFooter>
  </headerFooter>
  <rowBreaks count="2" manualBreakCount="2">
    <brk id="62" max="13" man="1"/>
    <brk id="8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1"/>
  <sheetViews>
    <sheetView view="pageBreakPreview" zoomScaleSheetLayoutView="100" zoomScalePageLayoutView="0" workbookViewId="0" topLeftCell="A1">
      <pane xSplit="2" ySplit="5" topLeftCell="F6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P8" sqref="P8"/>
    </sheetView>
  </sheetViews>
  <sheetFormatPr defaultColWidth="7.8515625" defaultRowHeight="12.75"/>
  <cols>
    <col min="1" max="1" width="28.00390625" style="133" customWidth="1"/>
    <col min="2" max="2" width="12.7109375" style="133" customWidth="1"/>
    <col min="3" max="3" width="15.57421875" style="133" customWidth="1"/>
    <col min="4" max="4" width="5.7109375" style="133" bestFit="1" customWidth="1"/>
    <col min="5" max="5" width="7.421875" style="133" customWidth="1"/>
    <col min="6" max="6" width="9.57421875" style="133" customWidth="1"/>
    <col min="7" max="7" width="13.28125" style="133" customWidth="1"/>
    <col min="8" max="8" width="7.28125" style="133" bestFit="1" customWidth="1"/>
    <col min="9" max="9" width="6.421875" style="133" customWidth="1"/>
    <col min="10" max="10" width="9.8515625" style="133" customWidth="1"/>
    <col min="11" max="11" width="10.7109375" style="133" bestFit="1" customWidth="1"/>
    <col min="12" max="12" width="8.421875" style="133" customWidth="1"/>
    <col min="13" max="13" width="8.00390625" style="133" customWidth="1"/>
    <col min="14" max="15" width="7.57421875" style="133" bestFit="1" customWidth="1"/>
    <col min="16" max="16" width="11.28125" style="112" customWidth="1"/>
    <col min="17" max="16384" width="7.8515625" style="112" customWidth="1"/>
  </cols>
  <sheetData>
    <row r="1" spans="1:15" ht="24">
      <c r="A1" s="181" t="s">
        <v>138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30" customHeight="1">
      <c r="A2" s="182" t="s">
        <v>177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s="113" customFormat="1" ht="39.75" customHeight="1">
      <c r="A3" s="180" t="s">
        <v>49</v>
      </c>
      <c r="B3" s="180" t="s">
        <v>50</v>
      </c>
      <c r="C3" s="180" t="s">
        <v>51</v>
      </c>
      <c r="D3" s="180" t="s">
        <v>52</v>
      </c>
      <c r="E3" s="180" t="s">
        <v>53</v>
      </c>
      <c r="F3" s="180" t="s">
        <v>54</v>
      </c>
      <c r="G3" s="180" t="s">
        <v>55</v>
      </c>
      <c r="H3" s="180" t="s">
        <v>70</v>
      </c>
      <c r="I3" s="180" t="s">
        <v>56</v>
      </c>
      <c r="J3" s="180" t="s">
        <v>57</v>
      </c>
      <c r="K3" s="180"/>
      <c r="L3" s="180" t="s">
        <v>58</v>
      </c>
      <c r="M3" s="180"/>
      <c r="N3" s="180" t="s">
        <v>59</v>
      </c>
      <c r="O3" s="180"/>
    </row>
    <row r="4" spans="1:15" s="113" customFormat="1" ht="30.75" customHeight="1">
      <c r="A4" s="180"/>
      <c r="B4" s="180"/>
      <c r="C4" s="180"/>
      <c r="D4" s="180"/>
      <c r="E4" s="180"/>
      <c r="F4" s="180"/>
      <c r="G4" s="180"/>
      <c r="H4" s="180"/>
      <c r="I4" s="180"/>
      <c r="J4" s="156" t="s">
        <v>271</v>
      </c>
      <c r="K4" s="156" t="s">
        <v>620</v>
      </c>
      <c r="L4" s="156" t="s">
        <v>272</v>
      </c>
      <c r="M4" s="156" t="s">
        <v>619</v>
      </c>
      <c r="N4" s="156" t="s">
        <v>272</v>
      </c>
      <c r="O4" s="156" t="s">
        <v>619</v>
      </c>
    </row>
    <row r="5" spans="1:15" s="113" customFormat="1" ht="18" customHeight="1">
      <c r="A5" s="114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114">
        <v>9</v>
      </c>
      <c r="J5" s="114">
        <v>10</v>
      </c>
      <c r="K5" s="114">
        <v>11</v>
      </c>
      <c r="L5" s="114">
        <v>12</v>
      </c>
      <c r="M5" s="114">
        <v>13</v>
      </c>
      <c r="N5" s="114">
        <v>14</v>
      </c>
      <c r="O5" s="114">
        <v>15</v>
      </c>
    </row>
    <row r="6" spans="1:15" s="113" customFormat="1" ht="12.75">
      <c r="A6" s="115" t="s">
        <v>45</v>
      </c>
      <c r="B6" s="116"/>
      <c r="C6" s="117"/>
      <c r="D6" s="116"/>
      <c r="E6" s="116"/>
      <c r="F6" s="116"/>
      <c r="G6" s="116"/>
      <c r="H6" s="116"/>
      <c r="I6" s="114"/>
      <c r="J6" s="160"/>
      <c r="K6" s="160"/>
      <c r="L6" s="160"/>
      <c r="M6" s="160"/>
      <c r="N6" s="160"/>
      <c r="O6" s="160"/>
    </row>
    <row r="7" spans="1:15" s="122" customFormat="1" ht="18">
      <c r="A7" s="118" t="s">
        <v>94</v>
      </c>
      <c r="B7" s="119"/>
      <c r="C7" s="119"/>
      <c r="D7" s="119"/>
      <c r="E7" s="119"/>
      <c r="F7" s="119"/>
      <c r="G7" s="119"/>
      <c r="H7" s="120"/>
      <c r="I7" s="121"/>
      <c r="J7" s="161"/>
      <c r="K7" s="161"/>
      <c r="L7" s="161"/>
      <c r="M7" s="161"/>
      <c r="N7" s="161"/>
      <c r="O7" s="161"/>
    </row>
    <row r="8" spans="1:15" s="122" customFormat="1" ht="36.75">
      <c r="A8" s="123" t="s">
        <v>46</v>
      </c>
      <c r="B8" s="124">
        <v>2800000</v>
      </c>
      <c r="C8" s="124">
        <v>2800000</v>
      </c>
      <c r="D8" s="125" t="s">
        <v>90</v>
      </c>
      <c r="E8" s="126">
        <v>10</v>
      </c>
      <c r="F8" s="126">
        <v>0</v>
      </c>
      <c r="G8" s="127" t="s">
        <v>76</v>
      </c>
      <c r="H8" s="127" t="s">
        <v>115</v>
      </c>
      <c r="I8" s="128">
        <v>12</v>
      </c>
      <c r="J8" s="162">
        <v>0</v>
      </c>
      <c r="K8" s="162">
        <f>J8</f>
        <v>0</v>
      </c>
      <c r="L8" s="162">
        <v>0</v>
      </c>
      <c r="M8" s="162">
        <v>0</v>
      </c>
      <c r="N8" s="162">
        <f>J8*I8%</f>
        <v>0</v>
      </c>
      <c r="O8" s="162">
        <f>K8*I8%</f>
        <v>0</v>
      </c>
    </row>
    <row r="9" spans="1:15" s="122" customFormat="1" ht="18">
      <c r="A9" s="118" t="s">
        <v>95</v>
      </c>
      <c r="B9" s="119">
        <v>2800000</v>
      </c>
      <c r="C9" s="119">
        <v>2800000</v>
      </c>
      <c r="D9" s="119"/>
      <c r="E9" s="119"/>
      <c r="F9" s="119"/>
      <c r="G9" s="119"/>
      <c r="H9" s="120"/>
      <c r="I9" s="121"/>
      <c r="J9" s="119">
        <f aca="true" t="shared" si="0" ref="J9:O9">SUM(J8)</f>
        <v>0</v>
      </c>
      <c r="K9" s="119">
        <f t="shared" si="0"/>
        <v>0</v>
      </c>
      <c r="L9" s="119">
        <f t="shared" si="0"/>
        <v>0</v>
      </c>
      <c r="M9" s="119">
        <f t="shared" si="0"/>
        <v>0</v>
      </c>
      <c r="N9" s="119">
        <f t="shared" si="0"/>
        <v>0</v>
      </c>
      <c r="O9" s="119">
        <f t="shared" si="0"/>
        <v>0</v>
      </c>
    </row>
    <row r="10" spans="1:15" s="122" customFormat="1" ht="18">
      <c r="A10" s="118" t="s">
        <v>96</v>
      </c>
      <c r="B10" s="119"/>
      <c r="C10" s="119"/>
      <c r="D10" s="119"/>
      <c r="E10" s="119"/>
      <c r="F10" s="119"/>
      <c r="G10" s="119"/>
      <c r="H10" s="120"/>
      <c r="I10" s="121"/>
      <c r="J10" s="161"/>
      <c r="K10" s="161"/>
      <c r="L10" s="161"/>
      <c r="M10" s="161"/>
      <c r="N10" s="161"/>
      <c r="O10" s="161"/>
    </row>
    <row r="11" spans="1:15" s="122" customFormat="1" ht="36.75">
      <c r="A11" s="123" t="s">
        <v>47</v>
      </c>
      <c r="B11" s="124">
        <v>1120727</v>
      </c>
      <c r="C11" s="124">
        <v>1120727</v>
      </c>
      <c r="D11" s="125" t="s">
        <v>90</v>
      </c>
      <c r="E11" s="126">
        <v>10</v>
      </c>
      <c r="F11" s="126">
        <v>0</v>
      </c>
      <c r="G11" s="127" t="s">
        <v>76</v>
      </c>
      <c r="H11" s="120"/>
      <c r="I11" s="128">
        <v>12</v>
      </c>
      <c r="J11" s="162">
        <v>112071</v>
      </c>
      <c r="K11" s="162">
        <v>0</v>
      </c>
      <c r="L11" s="162">
        <v>112072.7</v>
      </c>
      <c r="M11" s="162">
        <v>0</v>
      </c>
      <c r="N11" s="162">
        <f>J11*I11%</f>
        <v>13448.519999999999</v>
      </c>
      <c r="O11" s="162">
        <f>K11*I11%</f>
        <v>0</v>
      </c>
    </row>
    <row r="12" spans="1:15" s="122" customFormat="1" ht="18">
      <c r="A12" s="118" t="s">
        <v>97</v>
      </c>
      <c r="B12" s="119">
        <f>SUM(B11)</f>
        <v>1120727</v>
      </c>
      <c r="C12" s="119">
        <v>1120727</v>
      </c>
      <c r="D12" s="119"/>
      <c r="E12" s="119"/>
      <c r="F12" s="119"/>
      <c r="G12" s="119"/>
      <c r="H12" s="120"/>
      <c r="I12" s="121"/>
      <c r="J12" s="119">
        <f aca="true" t="shared" si="1" ref="J12:O12">SUM(J11)</f>
        <v>112071</v>
      </c>
      <c r="K12" s="119">
        <f t="shared" si="1"/>
        <v>0</v>
      </c>
      <c r="L12" s="119">
        <f t="shared" si="1"/>
        <v>112072.7</v>
      </c>
      <c r="M12" s="119">
        <f t="shared" si="1"/>
        <v>0</v>
      </c>
      <c r="N12" s="119">
        <f t="shared" si="1"/>
        <v>13448.519999999999</v>
      </c>
      <c r="O12" s="119">
        <f t="shared" si="1"/>
        <v>0</v>
      </c>
    </row>
    <row r="13" spans="1:15" s="122" customFormat="1" ht="18">
      <c r="A13" s="118" t="s">
        <v>98</v>
      </c>
      <c r="B13" s="119"/>
      <c r="C13" s="119"/>
      <c r="D13" s="119"/>
      <c r="E13" s="119"/>
      <c r="F13" s="119"/>
      <c r="G13" s="119"/>
      <c r="H13" s="120"/>
      <c r="I13" s="121"/>
      <c r="J13" s="161"/>
      <c r="K13" s="161"/>
      <c r="L13" s="161"/>
      <c r="M13" s="161"/>
      <c r="N13" s="161"/>
      <c r="O13" s="161"/>
    </row>
    <row r="14" spans="1:15" s="122" customFormat="1" ht="36.75">
      <c r="A14" s="123"/>
      <c r="B14" s="124">
        <v>960000</v>
      </c>
      <c r="C14" s="124">
        <v>960000</v>
      </c>
      <c r="D14" s="125" t="s">
        <v>90</v>
      </c>
      <c r="E14" s="126">
        <v>10</v>
      </c>
      <c r="F14" s="126">
        <v>0</v>
      </c>
      <c r="G14" s="127" t="s">
        <v>76</v>
      </c>
      <c r="H14" s="120"/>
      <c r="I14" s="128">
        <v>12</v>
      </c>
      <c r="J14" s="162">
        <v>288000</v>
      </c>
      <c r="K14" s="162">
        <f>J14-L14</f>
        <v>192000</v>
      </c>
      <c r="L14" s="162">
        <v>96000</v>
      </c>
      <c r="M14" s="162">
        <v>96000</v>
      </c>
      <c r="N14" s="162">
        <f>J14*12%</f>
        <v>34560</v>
      </c>
      <c r="O14" s="162">
        <f>K14*12%</f>
        <v>23040</v>
      </c>
    </row>
    <row r="15" spans="1:15" s="122" customFormat="1" ht="18">
      <c r="A15" s="118" t="s">
        <v>99</v>
      </c>
      <c r="B15" s="119">
        <f>SUM(B14)</f>
        <v>960000</v>
      </c>
      <c r="C15" s="119">
        <f>C14</f>
        <v>960000</v>
      </c>
      <c r="D15" s="119"/>
      <c r="E15" s="119"/>
      <c r="F15" s="119"/>
      <c r="G15" s="119"/>
      <c r="H15" s="120"/>
      <c r="I15" s="121"/>
      <c r="J15" s="119">
        <f aca="true" t="shared" si="2" ref="J15:O15">SUM(J14)</f>
        <v>288000</v>
      </c>
      <c r="K15" s="119">
        <f t="shared" si="2"/>
        <v>192000</v>
      </c>
      <c r="L15" s="119">
        <f t="shared" si="2"/>
        <v>96000</v>
      </c>
      <c r="M15" s="119">
        <f t="shared" si="2"/>
        <v>96000</v>
      </c>
      <c r="N15" s="119">
        <f t="shared" si="2"/>
        <v>34560</v>
      </c>
      <c r="O15" s="119">
        <f t="shared" si="2"/>
        <v>23040</v>
      </c>
    </row>
    <row r="16" spans="1:15" s="122" customFormat="1" ht="18">
      <c r="A16" s="118" t="s">
        <v>265</v>
      </c>
      <c r="B16" s="119"/>
      <c r="C16" s="119"/>
      <c r="D16" s="119"/>
      <c r="E16" s="119"/>
      <c r="F16" s="119"/>
      <c r="G16" s="119"/>
      <c r="H16" s="120"/>
      <c r="I16" s="121"/>
      <c r="J16" s="161"/>
      <c r="K16" s="161"/>
      <c r="L16" s="161"/>
      <c r="M16" s="161"/>
      <c r="N16" s="161"/>
      <c r="O16" s="161"/>
    </row>
    <row r="17" spans="1:15" s="122" customFormat="1" ht="36.75">
      <c r="A17" s="123"/>
      <c r="B17" s="124">
        <v>1304000</v>
      </c>
      <c r="C17" s="124">
        <v>1304000</v>
      </c>
      <c r="D17" s="125" t="s">
        <v>90</v>
      </c>
      <c r="E17" s="126">
        <v>10</v>
      </c>
      <c r="F17" s="126">
        <v>0</v>
      </c>
      <c r="G17" s="127" t="s">
        <v>76</v>
      </c>
      <c r="H17" s="120"/>
      <c r="I17" s="128">
        <v>12</v>
      </c>
      <c r="J17" s="162">
        <v>782400</v>
      </c>
      <c r="K17" s="162">
        <f>J17-L17</f>
        <v>652000</v>
      </c>
      <c r="L17" s="162">
        <v>130400</v>
      </c>
      <c r="M17" s="162">
        <v>130400</v>
      </c>
      <c r="N17" s="162">
        <f>J17*12%</f>
        <v>93888</v>
      </c>
      <c r="O17" s="162">
        <f>K17*12%</f>
        <v>78240</v>
      </c>
    </row>
    <row r="18" spans="1:15" s="122" customFormat="1" ht="18">
      <c r="A18" s="118" t="s">
        <v>257</v>
      </c>
      <c r="B18" s="119">
        <f>SUM(B17)</f>
        <v>1304000</v>
      </c>
      <c r="C18" s="119">
        <f>C17</f>
        <v>1304000</v>
      </c>
      <c r="D18" s="119"/>
      <c r="E18" s="119"/>
      <c r="F18" s="119"/>
      <c r="G18" s="119"/>
      <c r="H18" s="120"/>
      <c r="I18" s="121"/>
      <c r="J18" s="119">
        <f aca="true" t="shared" si="3" ref="J18:O18">SUM(J17)</f>
        <v>782400</v>
      </c>
      <c r="K18" s="119">
        <f t="shared" si="3"/>
        <v>652000</v>
      </c>
      <c r="L18" s="119">
        <f t="shared" si="3"/>
        <v>130400</v>
      </c>
      <c r="M18" s="119">
        <f t="shared" si="3"/>
        <v>130400</v>
      </c>
      <c r="N18" s="119">
        <f t="shared" si="3"/>
        <v>93888</v>
      </c>
      <c r="O18" s="119">
        <f t="shared" si="3"/>
        <v>78240</v>
      </c>
    </row>
    <row r="19" spans="1:15" s="122" customFormat="1" ht="18">
      <c r="A19" s="118" t="s">
        <v>270</v>
      </c>
      <c r="B19" s="119"/>
      <c r="C19" s="119"/>
      <c r="D19" s="119"/>
      <c r="E19" s="119"/>
      <c r="F19" s="119"/>
      <c r="G19" s="119"/>
      <c r="H19" s="120"/>
      <c r="I19" s="121"/>
      <c r="J19" s="161"/>
      <c r="K19" s="161"/>
      <c r="L19" s="161"/>
      <c r="M19" s="161"/>
      <c r="N19" s="161"/>
      <c r="O19" s="161"/>
    </row>
    <row r="20" spans="1:15" s="122" customFormat="1" ht="36.75">
      <c r="A20" s="123"/>
      <c r="B20" s="124">
        <v>3750000</v>
      </c>
      <c r="C20" s="124">
        <v>3750000</v>
      </c>
      <c r="D20" s="125" t="s">
        <v>90</v>
      </c>
      <c r="E20" s="126">
        <v>10</v>
      </c>
      <c r="F20" s="126">
        <v>0</v>
      </c>
      <c r="G20" s="127" t="s">
        <v>76</v>
      </c>
      <c r="H20" s="120"/>
      <c r="I20" s="128">
        <v>12</v>
      </c>
      <c r="J20" s="162">
        <v>2810056</v>
      </c>
      <c r="K20" s="162">
        <f>J20-L20</f>
        <v>2435056</v>
      </c>
      <c r="L20" s="162">
        <v>375000</v>
      </c>
      <c r="M20" s="162">
        <v>375000</v>
      </c>
      <c r="N20" s="162">
        <f>405000-151513</f>
        <v>253487</v>
      </c>
      <c r="O20" s="162">
        <f>360000-135897-30383</f>
        <v>193720</v>
      </c>
    </row>
    <row r="21" spans="1:15" s="122" customFormat="1" ht="18">
      <c r="A21" s="118" t="s">
        <v>267</v>
      </c>
      <c r="B21" s="119">
        <f>SUM(B20)</f>
        <v>3750000</v>
      </c>
      <c r="C21" s="119">
        <f>C20</f>
        <v>3750000</v>
      </c>
      <c r="D21" s="119"/>
      <c r="E21" s="119"/>
      <c r="F21" s="119"/>
      <c r="G21" s="119"/>
      <c r="H21" s="120"/>
      <c r="I21" s="121"/>
      <c r="J21" s="119">
        <f aca="true" t="shared" si="4" ref="J21:O21">SUM(J20)</f>
        <v>2810056</v>
      </c>
      <c r="K21" s="119">
        <f t="shared" si="4"/>
        <v>2435056</v>
      </c>
      <c r="L21" s="119">
        <f t="shared" si="4"/>
        <v>375000</v>
      </c>
      <c r="M21" s="119">
        <f t="shared" si="4"/>
        <v>375000</v>
      </c>
      <c r="N21" s="119">
        <f t="shared" si="4"/>
        <v>253487</v>
      </c>
      <c r="O21" s="119">
        <f t="shared" si="4"/>
        <v>193720</v>
      </c>
    </row>
    <row r="22" spans="1:15" s="122" customFormat="1" ht="18">
      <c r="A22" s="118" t="s">
        <v>69</v>
      </c>
      <c r="B22" s="119">
        <f>B9+B12+B15+B18+B21</f>
        <v>9934727</v>
      </c>
      <c r="C22" s="119">
        <f>C9+C12+C15+C18+C21</f>
        <v>9934727</v>
      </c>
      <c r="D22" s="119"/>
      <c r="E22" s="119"/>
      <c r="F22" s="119"/>
      <c r="G22" s="119"/>
      <c r="H22" s="120"/>
      <c r="I22" s="119"/>
      <c r="J22" s="119">
        <f aca="true" t="shared" si="5" ref="J22:O22">J9+J12+J15+J18+J21</f>
        <v>3992527</v>
      </c>
      <c r="K22" s="119">
        <f t="shared" si="5"/>
        <v>3279056</v>
      </c>
      <c r="L22" s="119">
        <f t="shared" si="5"/>
        <v>713472.7</v>
      </c>
      <c r="M22" s="119">
        <f t="shared" si="5"/>
        <v>601400</v>
      </c>
      <c r="N22" s="119">
        <f t="shared" si="5"/>
        <v>395383.52</v>
      </c>
      <c r="O22" s="119">
        <f t="shared" si="5"/>
        <v>295000</v>
      </c>
    </row>
    <row r="23" spans="1:15" s="122" customFormat="1" ht="12.75">
      <c r="A23" s="129"/>
      <c r="B23" s="130"/>
      <c r="C23" s="130"/>
      <c r="D23" s="130"/>
      <c r="E23" s="130"/>
      <c r="F23" s="130"/>
      <c r="G23" s="130"/>
      <c r="H23" s="130"/>
      <c r="I23" s="131"/>
      <c r="J23" s="131"/>
      <c r="K23" s="131"/>
      <c r="L23" s="131"/>
      <c r="M23" s="131"/>
      <c r="N23" s="131"/>
      <c r="O23" s="131"/>
    </row>
    <row r="24" spans="1:15" s="122" customFormat="1" ht="12.75">
      <c r="A24" s="131"/>
      <c r="B24" s="131"/>
      <c r="C24" s="131"/>
      <c r="D24" s="131"/>
      <c r="E24" s="131"/>
      <c r="F24" s="131"/>
      <c r="G24" s="131"/>
      <c r="H24" s="131"/>
      <c r="I24" s="131"/>
      <c r="J24" s="132"/>
      <c r="K24" s="131"/>
      <c r="L24" s="131"/>
      <c r="M24" s="132"/>
      <c r="N24" s="131"/>
      <c r="O24" s="132"/>
    </row>
    <row r="25" spans="1:15" s="122" customFormat="1" ht="12.7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5" s="122" customFormat="1" ht="12.7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s="122" customFormat="1" ht="12.7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2"/>
      <c r="O27" s="132"/>
    </row>
    <row r="28" spans="1:15" s="122" customFormat="1" ht="12.7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s="122" customFormat="1" ht="12.7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s="122" customFormat="1" ht="12.7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s="122" customFormat="1" ht="12.7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s="122" customFormat="1" ht="12.7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s="122" customFormat="1" ht="12.7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15" s="122" customFormat="1" ht="12.7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</row>
    <row r="35" spans="1:15" s="122" customFormat="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s="122" customFormat="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s="122" customFormat="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s="122" customFormat="1" ht="12.7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s="122" customFormat="1" ht="12.7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</row>
    <row r="40" spans="1:15" s="122" customFormat="1" ht="12.7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s="122" customFormat="1" ht="12.7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s="122" customFormat="1" ht="12.7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s="122" customFormat="1" ht="12.7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s="122" customFormat="1" ht="12.7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</row>
    <row r="45" spans="1:15" s="122" customFormat="1" ht="12.7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</row>
    <row r="46" spans="1:15" s="122" customFormat="1" ht="12.7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1:15" s="122" customFormat="1" ht="12.7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1:15" s="122" customFormat="1" ht="12.7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122" customFormat="1" ht="12.7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1:15" s="122" customFormat="1" ht="12.7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1:15" s="122" customFormat="1" ht="12.7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s="122" customFormat="1" ht="12.7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5" s="122" customFormat="1" ht="12.7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</row>
    <row r="54" spans="1:15" s="122" customFormat="1" ht="12.7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s="122" customFormat="1" ht="12.7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s="122" customFormat="1" ht="12.7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5" s="122" customFormat="1" ht="12.7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</row>
    <row r="58" spans="1:15" s="122" customFormat="1" ht="12.7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s="122" customFormat="1" ht="12.7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s="122" customFormat="1" ht="12.7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s="122" customFormat="1" ht="12.7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s="122" customFormat="1" ht="12.7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s="122" customFormat="1" ht="12.7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s="122" customFormat="1" ht="12.7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s="122" customFormat="1" ht="12.7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s="122" customFormat="1" ht="12.7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5" s="122" customFormat="1" ht="12.7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</row>
    <row r="68" spans="1:15" s="122" customFormat="1" ht="12.7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s="122" customFormat="1" ht="12.7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s="122" customFormat="1" ht="12.7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s="122" customFormat="1" ht="12.7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5" s="122" customFormat="1" ht="12.7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</row>
    <row r="73" spans="1:15" s="122" customFormat="1" ht="12.7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s="122" customFormat="1" ht="12.7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s="122" customFormat="1" ht="12.7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5" s="122" customFormat="1" ht="12.7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</row>
    <row r="77" spans="1:15" s="122" customFormat="1" ht="12.7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s="122" customFormat="1" ht="12.7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s="122" customFormat="1" ht="12.7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s="122" customFormat="1" ht="12.7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5" s="122" customFormat="1" ht="12.7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</row>
    <row r="82" spans="1:15" s="122" customFormat="1" ht="12.7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s="122" customFormat="1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s="122" customFormat="1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s="122" customFormat="1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5" s="122" customFormat="1" ht="12.7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</row>
    <row r="87" spans="1:15" s="122" customFormat="1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s="122" customFormat="1" ht="12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s="122" customFormat="1" ht="12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s="122" customFormat="1" ht="12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5" s="122" customFormat="1" ht="12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</row>
    <row r="92" spans="1:15" s="122" customFormat="1" ht="12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s="122" customFormat="1" ht="12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s="122" customFormat="1" ht="12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s="122" customFormat="1" ht="12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s="122" customFormat="1" ht="12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5" s="122" customFormat="1" ht="12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</row>
    <row r="98" spans="1:15" s="122" customFormat="1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</row>
    <row r="99" spans="1:15" s="122" customFormat="1" ht="12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15" s="122" customFormat="1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</row>
    <row r="101" spans="1:15" s="122" customFormat="1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</row>
    <row r="102" spans="1:15" s="122" customFormat="1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</row>
    <row r="103" spans="1:15" s="122" customFormat="1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</row>
    <row r="104" spans="1:15" s="122" customFormat="1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s="122" customFormat="1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15" s="122" customFormat="1" ht="12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</row>
    <row r="107" spans="1:15" s="122" customFormat="1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</row>
    <row r="108" spans="1:15" s="122" customFormat="1" ht="12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s="122" customFormat="1" ht="12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15" s="122" customFormat="1" ht="12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</row>
    <row r="111" spans="1:15" s="122" customFormat="1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</row>
    <row r="112" spans="1:15" s="122" customFormat="1" ht="12.7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</row>
    <row r="113" spans="1:15" s="122" customFormat="1" ht="12.7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</row>
    <row r="114" spans="1:15" s="122" customFormat="1" ht="12.7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</row>
    <row r="115" spans="1:15" s="122" customFormat="1" ht="12.7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</row>
    <row r="116" spans="1:15" s="122" customFormat="1" ht="12.75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</row>
    <row r="117" spans="1:15" s="122" customFormat="1" ht="12.75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</row>
    <row r="118" spans="1:15" s="122" customFormat="1" ht="12.75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</row>
    <row r="119" spans="1:15" s="122" customFormat="1" ht="12.75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</row>
    <row r="120" spans="1:15" s="122" customFormat="1" ht="12.7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</row>
    <row r="121" spans="1:15" s="122" customFormat="1" ht="12.7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</row>
    <row r="122" spans="1:15" s="122" customFormat="1" ht="12.75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</row>
    <row r="123" spans="1:15" s="122" customFormat="1" ht="12.75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</row>
    <row r="124" spans="1:15" s="122" customFormat="1" ht="12.75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</row>
    <row r="125" spans="1:15" s="122" customFormat="1" ht="12.75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</row>
    <row r="126" spans="1:15" s="122" customFormat="1" ht="12.75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</row>
    <row r="127" spans="1:15" s="122" customFormat="1" ht="12.75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</row>
    <row r="128" spans="1:15" s="122" customFormat="1" ht="12.75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</row>
    <row r="129" spans="1:15" s="122" customFormat="1" ht="12.75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</row>
    <row r="130" spans="1:15" s="122" customFormat="1" ht="12.75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</row>
    <row r="131" spans="1:15" s="122" customFormat="1" ht="12.75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</row>
    <row r="132" spans="1:15" s="122" customFormat="1" ht="12.75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</row>
    <row r="133" spans="1:15" s="122" customFormat="1" ht="12.75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</row>
    <row r="134" spans="1:15" s="122" customFormat="1" ht="12.75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</row>
    <row r="135" spans="1:15" s="122" customFormat="1" ht="12.75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</row>
    <row r="136" spans="1:15" s="122" customFormat="1" ht="12.75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</row>
    <row r="137" spans="1:15" s="122" customFormat="1" ht="12.75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</row>
    <row r="138" spans="1:15" s="122" customFormat="1" ht="12.7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</row>
    <row r="139" spans="1:15" s="122" customFormat="1" ht="12.7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</row>
    <row r="140" spans="1:15" s="122" customFormat="1" ht="12.7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</row>
    <row r="141" spans="1:15" s="122" customFormat="1" ht="12.75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</row>
    <row r="142" spans="1:15" s="122" customFormat="1" ht="12.75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</row>
    <row r="143" spans="1:15" s="122" customFormat="1" ht="12.75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</row>
    <row r="144" spans="1:15" s="122" customFormat="1" ht="12.75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1:15" s="122" customFormat="1" ht="12.75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</row>
    <row r="146" spans="1:15" s="122" customFormat="1" ht="12.75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</row>
    <row r="147" spans="1:15" s="122" customFormat="1" ht="12.75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</row>
    <row r="148" spans="1:15" s="122" customFormat="1" ht="12.75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</row>
    <row r="149" spans="1:15" s="122" customFormat="1" ht="12.75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</row>
    <row r="150" spans="1:15" s="122" customFormat="1" ht="12.75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</row>
    <row r="151" spans="1:15" s="122" customFormat="1" ht="12.75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</row>
    <row r="152" spans="1:15" s="122" customFormat="1" ht="12.75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</row>
    <row r="153" spans="1:15" s="122" customFormat="1" ht="12.75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</row>
    <row r="154" spans="1:15" s="122" customFormat="1" ht="12.75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</row>
    <row r="155" spans="1:15" s="122" customFormat="1" ht="12.75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</row>
    <row r="156" spans="1:15" s="122" customFormat="1" ht="12.75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</row>
    <row r="157" spans="1:15" s="122" customFormat="1" ht="12.75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</row>
    <row r="158" spans="1:15" s="122" customFormat="1" ht="12.75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</row>
    <row r="159" spans="1:15" s="122" customFormat="1" ht="12.75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</row>
    <row r="160" spans="1:15" s="122" customFormat="1" ht="12.75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</row>
    <row r="161" spans="1:15" s="122" customFormat="1" ht="12.75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</row>
    <row r="162" spans="1:15" s="122" customFormat="1" ht="12.75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</row>
    <row r="163" spans="1:15" s="122" customFormat="1" ht="12.75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</row>
    <row r="164" spans="1:15" s="122" customFormat="1" ht="12.75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</row>
    <row r="165" spans="1:15" s="122" customFormat="1" ht="12.75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</row>
    <row r="166" spans="1:15" s="122" customFormat="1" ht="12.75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</row>
    <row r="167" spans="1:15" s="122" customFormat="1" ht="12.75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</row>
    <row r="168" spans="1:15" s="122" customFormat="1" ht="12.75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</row>
    <row r="169" spans="1:15" s="122" customFormat="1" ht="12.75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</row>
    <row r="170" spans="1:15" s="122" customFormat="1" ht="12.75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</row>
    <row r="171" spans="1:15" s="122" customFormat="1" ht="12.75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</row>
    <row r="172" spans="1:15" s="122" customFormat="1" ht="12.75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</row>
    <row r="173" spans="1:15" s="122" customFormat="1" ht="12.75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</row>
    <row r="174" spans="1:15" s="122" customFormat="1" ht="12.75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</row>
    <row r="175" spans="1:15" s="122" customFormat="1" ht="12.75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</row>
    <row r="176" spans="1:15" s="122" customFormat="1" ht="12.75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</row>
    <row r="177" spans="1:15" s="122" customFormat="1" ht="12.75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1:15" s="122" customFormat="1" ht="12.75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</row>
    <row r="179" spans="1:15" s="122" customFormat="1" ht="12.75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</row>
    <row r="180" spans="1:15" s="122" customFormat="1" ht="12.75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</row>
    <row r="181" spans="1:15" s="122" customFormat="1" ht="12.75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</row>
    <row r="182" spans="1:15" s="122" customFormat="1" ht="12.75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</row>
    <row r="183" spans="1:15" s="122" customFormat="1" ht="12.75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</row>
    <row r="184" spans="1:15" s="122" customFormat="1" ht="12.75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</row>
    <row r="185" spans="1:15" s="122" customFormat="1" ht="12.75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</row>
    <row r="186" spans="1:15" s="122" customFormat="1" ht="12.75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</row>
    <row r="187" spans="1:15" s="122" customFormat="1" ht="12.75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</row>
    <row r="188" spans="1:15" s="122" customFormat="1" ht="12.75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</row>
    <row r="189" spans="1:15" s="122" customFormat="1" ht="12.75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</row>
    <row r="190" spans="1:15" s="122" customFormat="1" ht="12.75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</row>
    <row r="191" spans="1:15" s="122" customFormat="1" ht="12.75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</row>
    <row r="192" spans="1:15" s="122" customFormat="1" ht="12.75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</row>
    <row r="193" spans="1:15" s="122" customFormat="1" ht="12.75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</row>
    <row r="194" spans="1:15" s="122" customFormat="1" ht="12.75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</row>
    <row r="195" spans="1:15" s="122" customFormat="1" ht="12.75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</row>
    <row r="196" spans="1:15" s="122" customFormat="1" ht="12.75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</row>
    <row r="197" spans="1:15" s="122" customFormat="1" ht="12.75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</row>
    <row r="198" spans="1:15" s="122" customFormat="1" ht="12.75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</row>
    <row r="199" spans="1:15" s="122" customFormat="1" ht="12.75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</row>
    <row r="200" spans="1:15" s="122" customFormat="1" ht="12.75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</row>
    <row r="201" spans="1:15" s="122" customFormat="1" ht="12.75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</row>
    <row r="202" spans="1:15" s="122" customFormat="1" ht="12.75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</row>
    <row r="203" spans="1:15" s="122" customFormat="1" ht="12.75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</row>
    <row r="204" spans="1:15" s="122" customFormat="1" ht="12.75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</row>
    <row r="205" spans="1:15" s="122" customFormat="1" ht="12.75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</row>
    <row r="206" spans="1:15" s="122" customFormat="1" ht="12.75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</row>
    <row r="207" spans="1:15" s="122" customFormat="1" ht="12.75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</row>
    <row r="208" spans="1:15" s="122" customFormat="1" ht="12.75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</row>
    <row r="209" spans="1:15" s="122" customFormat="1" ht="12.75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</row>
    <row r="210" spans="1:15" s="122" customFormat="1" ht="12.75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</row>
    <row r="211" spans="1:15" s="122" customFormat="1" ht="12.75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</row>
    <row r="212" spans="1:15" s="122" customFormat="1" ht="12.75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</row>
    <row r="213" spans="1:15" s="122" customFormat="1" ht="12.75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</row>
    <row r="214" spans="1:15" s="122" customFormat="1" ht="12.75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</row>
    <row r="215" spans="1:15" s="122" customFormat="1" ht="12.75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</row>
    <row r="216" spans="1:15" s="122" customFormat="1" ht="12.75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</row>
    <row r="217" spans="1:15" s="122" customFormat="1" ht="12.75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</row>
    <row r="218" spans="1:15" s="122" customFormat="1" ht="12.75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</row>
    <row r="219" spans="1:15" s="122" customFormat="1" ht="12.75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</row>
    <row r="220" spans="1:15" s="122" customFormat="1" ht="12.75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</row>
    <row r="221" spans="1:15" s="122" customFormat="1" ht="12.75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</row>
    <row r="222" spans="1:15" s="122" customFormat="1" ht="12.75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</row>
    <row r="223" spans="1:15" s="122" customFormat="1" ht="12.75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</row>
    <row r="224" spans="1:15" s="122" customFormat="1" ht="12.75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</row>
    <row r="225" spans="1:15" s="122" customFormat="1" ht="12.75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</row>
    <row r="226" spans="1:15" s="122" customFormat="1" ht="12.75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</row>
    <row r="227" spans="1:15" s="122" customFormat="1" ht="12.75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</row>
    <row r="228" spans="1:15" s="122" customFormat="1" ht="12.75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</row>
    <row r="229" spans="1:15" s="122" customFormat="1" ht="12.75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</row>
    <row r="230" spans="1:15" s="122" customFormat="1" ht="12.75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</row>
    <row r="231" spans="1:15" s="122" customFormat="1" ht="12.75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</row>
    <row r="232" spans="1:15" s="122" customFormat="1" ht="12.75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</row>
    <row r="233" spans="1:15" s="122" customFormat="1" ht="12.75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</row>
    <row r="234" spans="1:15" s="122" customFormat="1" ht="12.75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</row>
    <row r="235" spans="1:15" s="122" customFormat="1" ht="12.75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</row>
    <row r="236" spans="1:15" s="122" customFormat="1" ht="12.75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</row>
    <row r="237" spans="1:15" s="122" customFormat="1" ht="12.75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</row>
    <row r="238" spans="1:15" s="122" customFormat="1" ht="12.75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</row>
    <row r="239" spans="1:15" s="122" customFormat="1" ht="12.75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</row>
    <row r="240" spans="1:15" s="122" customFormat="1" ht="12.75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</row>
    <row r="241" spans="1:15" s="122" customFormat="1" ht="12.75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</row>
    <row r="242" spans="1:15" s="122" customFormat="1" ht="12.75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</row>
    <row r="243" spans="1:15" s="122" customFormat="1" ht="12.75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</row>
    <row r="244" spans="1:15" s="122" customFormat="1" ht="12.75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</row>
    <row r="245" spans="1:15" s="122" customFormat="1" ht="12.75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</row>
    <row r="246" spans="1:15" s="122" customFormat="1" ht="12.75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</row>
    <row r="247" spans="1:15" s="122" customFormat="1" ht="12.75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</row>
    <row r="248" spans="1:15" s="122" customFormat="1" ht="12.75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</row>
    <row r="249" spans="1:15" s="122" customFormat="1" ht="12.75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</row>
    <row r="250" spans="1:15" s="122" customFormat="1" ht="12.75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</row>
    <row r="251" spans="1:15" s="122" customFormat="1" ht="12.75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</row>
    <row r="252" spans="1:15" s="122" customFormat="1" ht="12.75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</row>
    <row r="253" spans="1:15" s="122" customFormat="1" ht="12.75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</row>
    <row r="254" spans="1:15" s="122" customFormat="1" ht="12.75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</row>
    <row r="255" spans="1:15" s="122" customFormat="1" ht="12.75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</row>
    <row r="256" spans="1:15" ht="12.75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</row>
    <row r="257" spans="1:15" ht="12.75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</row>
    <row r="258" spans="1:15" ht="12.75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</row>
    <row r="259" spans="1:15" ht="12.75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</row>
    <row r="260" spans="1:15" ht="12.75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</row>
    <row r="261" spans="1:15" ht="12.75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</row>
  </sheetData>
  <sheetProtection/>
  <mergeCells count="14">
    <mergeCell ref="E3:E4"/>
    <mergeCell ref="F3:F4"/>
    <mergeCell ref="G3:G4"/>
    <mergeCell ref="H3:H4"/>
    <mergeCell ref="I3:I4"/>
    <mergeCell ref="J3:K3"/>
    <mergeCell ref="L3:M3"/>
    <mergeCell ref="N3:O3"/>
    <mergeCell ref="A1:O1"/>
    <mergeCell ref="A2:O2"/>
    <mergeCell ref="A3:A4"/>
    <mergeCell ref="B3:B4"/>
    <mergeCell ref="C3:C4"/>
    <mergeCell ref="D3:D4"/>
  </mergeCells>
  <printOptions horizontalCentered="1"/>
  <pageMargins left="0.4330708661417323" right="0" top="0.9055118110236221" bottom="0.3937007874015748" header="0" footer="0.3937007874015748"/>
  <pageSetup firstPageNumber="13" useFirstPageNumber="1" horizontalDpi="600" verticalDpi="600" orientation="landscape" pageOrder="overThenDown" scale="85" r:id="rId1"/>
  <headerFooter alignWithMargins="0">
    <oddHeader>&amp;R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776"/>
  <sheetViews>
    <sheetView view="pageBreakPreview" zoomScaleSheetLayoutView="100" zoomScalePageLayoutView="0" workbookViewId="0" topLeftCell="A1">
      <selection activeCell="J777" sqref="J777"/>
    </sheetView>
  </sheetViews>
  <sheetFormatPr defaultColWidth="9.140625" defaultRowHeight="12.75"/>
  <cols>
    <col min="1" max="1" width="10.421875" style="137" customWidth="1"/>
    <col min="2" max="2" width="17.28125" style="0" customWidth="1"/>
    <col min="3" max="3" width="38.7109375" style="0" customWidth="1"/>
    <col min="4" max="4" width="14.28125" style="0" bestFit="1" customWidth="1"/>
    <col min="5" max="5" width="12.57421875" style="0" customWidth="1"/>
    <col min="6" max="6" width="10.28125" style="137" customWidth="1"/>
  </cols>
  <sheetData>
    <row r="1" spans="1:6" ht="21" customHeight="1" thickBot="1">
      <c r="A1" s="183" t="s">
        <v>275</v>
      </c>
      <c r="B1" s="183"/>
      <c r="C1" s="183"/>
      <c r="D1" s="183"/>
      <c r="E1" s="183"/>
      <c r="F1" s="183"/>
    </row>
    <row r="2" spans="1:6" ht="21" customHeight="1" thickBot="1">
      <c r="A2" s="184" t="s">
        <v>276</v>
      </c>
      <c r="B2" s="185"/>
      <c r="C2" s="185"/>
      <c r="D2" s="185"/>
      <c r="E2" s="185"/>
      <c r="F2" s="186"/>
    </row>
    <row r="3" spans="1:6" ht="21" customHeight="1" thickBot="1">
      <c r="A3" s="193" t="s">
        <v>277</v>
      </c>
      <c r="B3" s="194"/>
      <c r="C3" s="194"/>
      <c r="D3" s="194"/>
      <c r="E3" s="194"/>
      <c r="F3" s="195"/>
    </row>
    <row r="4" spans="1:6" ht="21" customHeight="1" thickBot="1">
      <c r="A4" s="138"/>
      <c r="B4" s="139"/>
      <c r="C4" s="140" t="s">
        <v>278</v>
      </c>
      <c r="D4" s="139"/>
      <c r="E4" s="139"/>
      <c r="F4" s="139"/>
    </row>
    <row r="5" spans="1:6" ht="21" customHeight="1" thickBot="1">
      <c r="A5" s="141" t="s">
        <v>279</v>
      </c>
      <c r="B5" s="140" t="s">
        <v>280</v>
      </c>
      <c r="C5" s="140" t="s">
        <v>281</v>
      </c>
      <c r="D5" s="140" t="s">
        <v>282</v>
      </c>
      <c r="E5" s="140" t="s">
        <v>283</v>
      </c>
      <c r="F5" s="140" t="s">
        <v>284</v>
      </c>
    </row>
    <row r="6" spans="1:6" ht="21" customHeight="1" thickBot="1">
      <c r="A6" s="149" t="s">
        <v>285</v>
      </c>
      <c r="B6" s="142">
        <v>0</v>
      </c>
      <c r="C6" s="142">
        <v>0</v>
      </c>
      <c r="D6" s="143">
        <v>341643.84</v>
      </c>
      <c r="E6" s="142">
        <v>0</v>
      </c>
      <c r="F6" s="146" t="s">
        <v>286</v>
      </c>
    </row>
    <row r="7" spans="1:6" ht="21" customHeight="1" thickBot="1">
      <c r="A7" s="149" t="s">
        <v>287</v>
      </c>
      <c r="B7" s="142">
        <v>0</v>
      </c>
      <c r="C7" s="142">
        <v>635.62</v>
      </c>
      <c r="D7" s="143">
        <v>326422.5</v>
      </c>
      <c r="E7" s="142">
        <v>0</v>
      </c>
      <c r="F7" s="146" t="s">
        <v>286</v>
      </c>
    </row>
    <row r="8" spans="1:6" ht="21" customHeight="1" thickBot="1">
      <c r="A8" s="149" t="s">
        <v>288</v>
      </c>
      <c r="B8" s="142">
        <v>0</v>
      </c>
      <c r="C8" s="143">
        <v>2178.66</v>
      </c>
      <c r="D8" s="143">
        <v>314671.95</v>
      </c>
      <c r="E8" s="142">
        <v>0</v>
      </c>
      <c r="F8" s="146" t="s">
        <v>286</v>
      </c>
    </row>
    <row r="9" spans="1:6" ht="21" customHeight="1" thickBot="1">
      <c r="A9" s="149" t="s">
        <v>289</v>
      </c>
      <c r="B9" s="142">
        <v>0</v>
      </c>
      <c r="C9" s="143">
        <v>3679.89</v>
      </c>
      <c r="D9" s="143">
        <v>292550.83</v>
      </c>
      <c r="E9" s="142">
        <v>0</v>
      </c>
      <c r="F9" s="146" t="s">
        <v>286</v>
      </c>
    </row>
    <row r="10" spans="1:6" ht="21" customHeight="1" thickBot="1">
      <c r="A10" s="149" t="s">
        <v>290</v>
      </c>
      <c r="B10" s="142">
        <v>0</v>
      </c>
      <c r="C10" s="143">
        <v>5256.38</v>
      </c>
      <c r="D10" s="143">
        <v>278709.45</v>
      </c>
      <c r="E10" s="142">
        <v>0</v>
      </c>
      <c r="F10" s="146" t="s">
        <v>286</v>
      </c>
    </row>
    <row r="11" spans="1:6" ht="21" customHeight="1" thickBot="1">
      <c r="A11" s="149" t="s">
        <v>291</v>
      </c>
      <c r="B11" s="142">
        <v>0</v>
      </c>
      <c r="C11" s="143">
        <v>6690.7</v>
      </c>
      <c r="D11" s="143">
        <v>255835.62</v>
      </c>
      <c r="E11" s="142">
        <v>0</v>
      </c>
      <c r="F11" s="146" t="s">
        <v>286</v>
      </c>
    </row>
    <row r="12" spans="1:6" ht="21" customHeight="1" thickBot="1">
      <c r="A12" s="149" t="s">
        <v>292</v>
      </c>
      <c r="B12" s="142">
        <v>0</v>
      </c>
      <c r="C12" s="143">
        <v>8334.1</v>
      </c>
      <c r="D12" s="143">
        <v>242746.94</v>
      </c>
      <c r="E12" s="142">
        <v>0</v>
      </c>
      <c r="F12" s="146" t="s">
        <v>286</v>
      </c>
    </row>
    <row r="13" spans="1:6" ht="21" customHeight="1" thickBot="1">
      <c r="A13" s="149" t="s">
        <v>293</v>
      </c>
      <c r="B13" s="142">
        <v>0</v>
      </c>
      <c r="C13" s="143">
        <v>9718.24</v>
      </c>
      <c r="D13" s="143">
        <v>220542.18</v>
      </c>
      <c r="E13" s="142">
        <v>0</v>
      </c>
      <c r="F13" s="146" t="s">
        <v>286</v>
      </c>
    </row>
    <row r="14" spans="1:6" ht="21" customHeight="1" thickBot="1">
      <c r="A14" s="149" t="s">
        <v>294</v>
      </c>
      <c r="B14" s="142">
        <v>0</v>
      </c>
      <c r="C14" s="143">
        <v>11411.82</v>
      </c>
      <c r="D14" s="143">
        <v>206784.43</v>
      </c>
      <c r="E14" s="142">
        <v>0</v>
      </c>
      <c r="F14" s="146" t="s">
        <v>286</v>
      </c>
    </row>
    <row r="15" spans="1:6" ht="21" customHeight="1" thickBot="1">
      <c r="A15" s="149" t="s">
        <v>295</v>
      </c>
      <c r="B15" s="142">
        <v>0</v>
      </c>
      <c r="C15" s="143">
        <v>12745.78</v>
      </c>
      <c r="D15" s="143">
        <v>185248.74</v>
      </c>
      <c r="E15" s="142">
        <v>0</v>
      </c>
      <c r="F15" s="146" t="s">
        <v>286</v>
      </c>
    </row>
    <row r="16" spans="1:6" ht="21" customHeight="1" thickBot="1">
      <c r="A16" s="149" t="s">
        <v>296</v>
      </c>
      <c r="B16" s="142">
        <v>0</v>
      </c>
      <c r="C16" s="143">
        <v>14489.55</v>
      </c>
      <c r="D16" s="143">
        <v>170821.92</v>
      </c>
      <c r="E16" s="142">
        <v>0</v>
      </c>
      <c r="F16" s="146" t="s">
        <v>286</v>
      </c>
    </row>
    <row r="17" spans="1:6" ht="21" customHeight="1" thickBot="1">
      <c r="A17" s="149" t="s">
        <v>297</v>
      </c>
      <c r="B17" s="142">
        <v>0</v>
      </c>
      <c r="C17" s="143">
        <v>15856.96</v>
      </c>
      <c r="D17" s="143">
        <v>150708</v>
      </c>
      <c r="E17" s="142">
        <v>0</v>
      </c>
      <c r="F17" s="146" t="s">
        <v>286</v>
      </c>
    </row>
    <row r="18" spans="1:6" ht="21" customHeight="1" thickBot="1">
      <c r="A18" s="149" t="s">
        <v>298</v>
      </c>
      <c r="B18" s="142">
        <v>0</v>
      </c>
      <c r="C18" s="143">
        <v>17567.27</v>
      </c>
      <c r="D18" s="143">
        <v>134859.41</v>
      </c>
      <c r="E18" s="142">
        <v>0</v>
      </c>
      <c r="F18" s="146" t="s">
        <v>286</v>
      </c>
    </row>
    <row r="19" spans="1:6" ht="21" customHeight="1" thickBot="1">
      <c r="A19" s="149" t="s">
        <v>299</v>
      </c>
      <c r="B19" s="142">
        <v>0</v>
      </c>
      <c r="C19" s="143">
        <v>18800.87</v>
      </c>
      <c r="D19" s="143">
        <v>114661.86</v>
      </c>
      <c r="E19" s="142">
        <v>0</v>
      </c>
      <c r="F19" s="146" t="s">
        <v>286</v>
      </c>
    </row>
    <row r="20" spans="1:6" ht="21" customHeight="1" thickBot="1">
      <c r="A20" s="149" t="s">
        <v>300</v>
      </c>
      <c r="B20" s="142">
        <v>0</v>
      </c>
      <c r="C20" s="143">
        <v>20644.99</v>
      </c>
      <c r="D20" s="143">
        <v>98896.9</v>
      </c>
      <c r="E20" s="142">
        <v>0</v>
      </c>
      <c r="F20" s="146" t="s">
        <v>286</v>
      </c>
    </row>
    <row r="21" spans="1:6" ht="21" customHeight="1" thickBot="1">
      <c r="A21" s="149" t="s">
        <v>301</v>
      </c>
      <c r="B21" s="142">
        <v>0</v>
      </c>
      <c r="C21" s="143">
        <v>21828.41</v>
      </c>
      <c r="D21" s="143">
        <v>79368.42</v>
      </c>
      <c r="E21" s="142">
        <v>0</v>
      </c>
      <c r="F21" s="146" t="s">
        <v>286</v>
      </c>
    </row>
    <row r="22" spans="1:6" ht="21" customHeight="1" thickBot="1">
      <c r="A22" s="149" t="s">
        <v>302</v>
      </c>
      <c r="B22" s="142">
        <v>0</v>
      </c>
      <c r="C22" s="143">
        <v>23722.71</v>
      </c>
      <c r="D22" s="143">
        <v>62934.39</v>
      </c>
      <c r="E22" s="142">
        <v>0</v>
      </c>
      <c r="F22" s="146" t="s">
        <v>286</v>
      </c>
    </row>
    <row r="23" spans="1:6" ht="21" customHeight="1" thickBot="1">
      <c r="A23" s="149" t="s">
        <v>303</v>
      </c>
      <c r="B23" s="142">
        <v>0</v>
      </c>
      <c r="C23" s="143">
        <v>24855.95</v>
      </c>
      <c r="D23" s="143">
        <v>44074.98</v>
      </c>
      <c r="E23" s="142">
        <v>0</v>
      </c>
      <c r="F23" s="146" t="s">
        <v>286</v>
      </c>
    </row>
    <row r="24" spans="1:6" ht="21" customHeight="1" thickBot="1">
      <c r="A24" s="149" t="s">
        <v>304</v>
      </c>
      <c r="B24" s="143">
        <v>14160000</v>
      </c>
      <c r="C24" s="142">
        <v>0</v>
      </c>
      <c r="D24" s="142">
        <v>0</v>
      </c>
      <c r="E24" s="142">
        <v>0</v>
      </c>
      <c r="F24" s="146" t="s">
        <v>286</v>
      </c>
    </row>
    <row r="25" spans="1:6" ht="21" customHeight="1" thickBot="1">
      <c r="A25" s="149" t="s">
        <v>305</v>
      </c>
      <c r="B25" s="142">
        <v>0</v>
      </c>
      <c r="C25" s="143">
        <v>26800.43</v>
      </c>
      <c r="D25" s="143">
        <v>26971.88</v>
      </c>
      <c r="E25" s="142">
        <v>0</v>
      </c>
      <c r="F25" s="146" t="s">
        <v>286</v>
      </c>
    </row>
    <row r="26" spans="1:6" ht="21" customHeight="1" thickBot="1">
      <c r="A26" s="149" t="s">
        <v>306</v>
      </c>
      <c r="B26" s="143">
        <v>14146000</v>
      </c>
      <c r="C26" s="142">
        <v>0</v>
      </c>
      <c r="D26" s="142">
        <v>0</v>
      </c>
      <c r="E26" s="142">
        <v>0</v>
      </c>
      <c r="F26" s="146" t="s">
        <v>286</v>
      </c>
    </row>
    <row r="27" spans="1:6" ht="21" customHeight="1" thickBot="1">
      <c r="A27" s="149" t="s">
        <v>307</v>
      </c>
      <c r="B27" s="143">
        <v>14146000</v>
      </c>
      <c r="C27" s="142">
        <v>0</v>
      </c>
      <c r="D27" s="142">
        <v>0</v>
      </c>
      <c r="E27" s="142">
        <v>0</v>
      </c>
      <c r="F27" s="146" t="s">
        <v>286</v>
      </c>
    </row>
    <row r="28" spans="1:6" ht="21" customHeight="1" thickBot="1">
      <c r="A28" s="149" t="s">
        <v>308</v>
      </c>
      <c r="B28" s="143">
        <v>14146000</v>
      </c>
      <c r="C28" s="142">
        <v>0</v>
      </c>
      <c r="D28" s="142">
        <v>0</v>
      </c>
      <c r="E28" s="142">
        <v>0</v>
      </c>
      <c r="F28" s="146" t="s">
        <v>286</v>
      </c>
    </row>
    <row r="29" spans="1:6" ht="21" customHeight="1" thickBot="1">
      <c r="A29" s="149" t="s">
        <v>309</v>
      </c>
      <c r="B29" s="143">
        <v>14146000</v>
      </c>
      <c r="C29" s="142">
        <v>0</v>
      </c>
      <c r="D29" s="142">
        <v>0</v>
      </c>
      <c r="E29" s="142">
        <v>0</v>
      </c>
      <c r="F29" s="146" t="s">
        <v>286</v>
      </c>
    </row>
    <row r="30" spans="1:6" ht="21" customHeight="1" thickBot="1">
      <c r="A30" s="149" t="s">
        <v>310</v>
      </c>
      <c r="B30" s="143">
        <v>14146000</v>
      </c>
      <c r="C30" s="142">
        <v>0</v>
      </c>
      <c r="D30" s="142">
        <v>0</v>
      </c>
      <c r="E30" s="142">
        <v>0</v>
      </c>
      <c r="F30" s="146" t="s">
        <v>286</v>
      </c>
    </row>
    <row r="31" spans="1:6" ht="21" customHeight="1" thickBot="1">
      <c r="A31" s="149" t="s">
        <v>311</v>
      </c>
      <c r="B31" s="143">
        <v>14146000</v>
      </c>
      <c r="C31" s="142">
        <v>0</v>
      </c>
      <c r="D31" s="142">
        <v>0</v>
      </c>
      <c r="E31" s="142">
        <v>0</v>
      </c>
      <c r="F31" s="146" t="s">
        <v>286</v>
      </c>
    </row>
    <row r="32" spans="1:6" ht="21" customHeight="1" thickBot="1">
      <c r="A32" s="149" t="s">
        <v>312</v>
      </c>
      <c r="B32" s="143">
        <v>14146000</v>
      </c>
      <c r="C32" s="142">
        <v>0</v>
      </c>
      <c r="D32" s="142">
        <v>0</v>
      </c>
      <c r="E32" s="142">
        <v>0</v>
      </c>
      <c r="F32" s="146" t="s">
        <v>286</v>
      </c>
    </row>
    <row r="33" spans="1:6" ht="21" customHeight="1" thickBot="1">
      <c r="A33" s="149" t="s">
        <v>313</v>
      </c>
      <c r="B33" s="143">
        <v>14146000</v>
      </c>
      <c r="C33" s="142">
        <v>0</v>
      </c>
      <c r="D33" s="142">
        <v>0</v>
      </c>
      <c r="E33" s="142">
        <v>0</v>
      </c>
      <c r="F33" s="146" t="s">
        <v>286</v>
      </c>
    </row>
    <row r="34" spans="1:6" ht="21" customHeight="1" thickBot="1">
      <c r="A34" s="149" t="s">
        <v>314</v>
      </c>
      <c r="B34" s="143">
        <v>14146000</v>
      </c>
      <c r="C34" s="142">
        <v>0</v>
      </c>
      <c r="D34" s="142">
        <v>0</v>
      </c>
      <c r="E34" s="142">
        <v>0</v>
      </c>
      <c r="F34" s="146" t="s">
        <v>286</v>
      </c>
    </row>
    <row r="35" spans="1:6" ht="21" customHeight="1" thickBot="1">
      <c r="A35" s="149" t="s">
        <v>315</v>
      </c>
      <c r="B35" s="143">
        <v>14146000</v>
      </c>
      <c r="C35" s="142">
        <v>0</v>
      </c>
      <c r="D35" s="142">
        <v>0</v>
      </c>
      <c r="E35" s="142">
        <v>0</v>
      </c>
      <c r="F35" s="146" t="s">
        <v>286</v>
      </c>
    </row>
    <row r="36" spans="1:6" ht="21" customHeight="1" thickBot="1">
      <c r="A36" s="149" t="s">
        <v>316</v>
      </c>
      <c r="B36" s="143">
        <v>14146000</v>
      </c>
      <c r="C36" s="142">
        <v>0</v>
      </c>
      <c r="D36" s="142">
        <v>0</v>
      </c>
      <c r="E36" s="142">
        <v>0</v>
      </c>
      <c r="F36" s="146" t="s">
        <v>286</v>
      </c>
    </row>
    <row r="37" spans="1:6" ht="21" customHeight="1" thickBot="1">
      <c r="A37" s="149" t="s">
        <v>317</v>
      </c>
      <c r="B37" s="143">
        <v>14146000</v>
      </c>
      <c r="C37" s="142">
        <v>0</v>
      </c>
      <c r="D37" s="142">
        <v>0</v>
      </c>
      <c r="E37" s="142">
        <v>0</v>
      </c>
      <c r="F37" s="146" t="s">
        <v>286</v>
      </c>
    </row>
    <row r="38" spans="1:6" ht="21" customHeight="1" thickBot="1">
      <c r="A38" s="149" t="s">
        <v>318</v>
      </c>
      <c r="B38" s="143">
        <v>14146000</v>
      </c>
      <c r="C38" s="142">
        <v>0</v>
      </c>
      <c r="D38" s="142">
        <v>0</v>
      </c>
      <c r="E38" s="142">
        <v>0</v>
      </c>
      <c r="F38" s="146" t="s">
        <v>286</v>
      </c>
    </row>
    <row r="39" spans="1:6" ht="21" customHeight="1" thickBot="1">
      <c r="A39" s="149" t="s">
        <v>319</v>
      </c>
      <c r="B39" s="143">
        <v>14146000</v>
      </c>
      <c r="C39" s="142">
        <v>0</v>
      </c>
      <c r="D39" s="142">
        <v>0</v>
      </c>
      <c r="E39" s="142">
        <v>0</v>
      </c>
      <c r="F39" s="146" t="s">
        <v>286</v>
      </c>
    </row>
    <row r="40" spans="1:6" ht="21" customHeight="1" thickBot="1">
      <c r="A40" s="149" t="s">
        <v>320</v>
      </c>
      <c r="B40" s="143">
        <v>14146000</v>
      </c>
      <c r="C40" s="142">
        <v>0</v>
      </c>
      <c r="D40" s="142">
        <v>0</v>
      </c>
      <c r="E40" s="142">
        <v>0</v>
      </c>
      <c r="F40" s="146" t="s">
        <v>286</v>
      </c>
    </row>
    <row r="41" spans="1:6" ht="21" customHeight="1" thickBot="1">
      <c r="A41" s="149" t="s">
        <v>321</v>
      </c>
      <c r="B41" s="143">
        <v>14146000</v>
      </c>
      <c r="C41" s="142">
        <v>0</v>
      </c>
      <c r="D41" s="142">
        <v>0</v>
      </c>
      <c r="E41" s="142">
        <v>0</v>
      </c>
      <c r="F41" s="146" t="s">
        <v>286</v>
      </c>
    </row>
    <row r="42" spans="1:6" ht="21" customHeight="1" thickBot="1">
      <c r="A42" s="149" t="s">
        <v>322</v>
      </c>
      <c r="B42" s="143">
        <v>14146000</v>
      </c>
      <c r="C42" s="142">
        <v>0</v>
      </c>
      <c r="D42" s="142">
        <v>0</v>
      </c>
      <c r="E42" s="142">
        <v>0</v>
      </c>
      <c r="F42" s="146" t="s">
        <v>286</v>
      </c>
    </row>
    <row r="43" spans="1:6" ht="21" customHeight="1" thickBot="1">
      <c r="A43" s="149" t="s">
        <v>323</v>
      </c>
      <c r="B43" s="143">
        <v>14146000</v>
      </c>
      <c r="C43" s="142">
        <v>0</v>
      </c>
      <c r="D43" s="142">
        <v>0</v>
      </c>
      <c r="E43" s="142">
        <v>0</v>
      </c>
      <c r="F43" s="146" t="s">
        <v>286</v>
      </c>
    </row>
    <row r="44" spans="1:6" ht="21" customHeight="1" thickBot="1">
      <c r="A44" s="149" t="s">
        <v>324</v>
      </c>
      <c r="B44" s="143">
        <v>14146000</v>
      </c>
      <c r="C44" s="142">
        <v>0</v>
      </c>
      <c r="D44" s="142">
        <v>0</v>
      </c>
      <c r="E44" s="142">
        <v>0</v>
      </c>
      <c r="F44" s="146" t="s">
        <v>286</v>
      </c>
    </row>
    <row r="45" spans="1:6" ht="21" customHeight="1" thickBot="1">
      <c r="A45" s="149" t="s">
        <v>325</v>
      </c>
      <c r="B45" s="143">
        <v>14146000</v>
      </c>
      <c r="C45" s="142">
        <v>0</v>
      </c>
      <c r="D45" s="142">
        <v>0</v>
      </c>
      <c r="E45" s="142">
        <v>0</v>
      </c>
      <c r="F45" s="146" t="s">
        <v>286</v>
      </c>
    </row>
    <row r="46" spans="1:6" ht="21" customHeight="1" thickBot="1">
      <c r="A46" s="149" t="s">
        <v>326</v>
      </c>
      <c r="B46" s="143">
        <v>14146000</v>
      </c>
      <c r="C46" s="142">
        <v>0</v>
      </c>
      <c r="D46" s="142">
        <v>0</v>
      </c>
      <c r="E46" s="142">
        <v>0</v>
      </c>
      <c r="F46" s="146" t="s">
        <v>286</v>
      </c>
    </row>
    <row r="47" spans="1:6" ht="21" customHeight="1" thickBot="1">
      <c r="A47" s="149" t="s">
        <v>327</v>
      </c>
      <c r="B47" s="143">
        <v>14146000</v>
      </c>
      <c r="C47" s="142">
        <v>0</v>
      </c>
      <c r="D47" s="142">
        <v>0</v>
      </c>
      <c r="E47" s="142">
        <v>0</v>
      </c>
      <c r="F47" s="146" t="s">
        <v>286</v>
      </c>
    </row>
    <row r="48" spans="1:6" ht="21" customHeight="1" thickBot="1">
      <c r="A48" s="149" t="s">
        <v>328</v>
      </c>
      <c r="B48" s="143">
        <v>14146000</v>
      </c>
      <c r="C48" s="142">
        <v>0</v>
      </c>
      <c r="D48" s="142">
        <v>0</v>
      </c>
      <c r="E48" s="142">
        <v>0</v>
      </c>
      <c r="F48" s="146" t="s">
        <v>286</v>
      </c>
    </row>
    <row r="49" spans="1:6" ht="21" customHeight="1" thickBot="1">
      <c r="A49" s="149" t="s">
        <v>329</v>
      </c>
      <c r="B49" s="143">
        <v>14146000</v>
      </c>
      <c r="C49" s="142">
        <v>0</v>
      </c>
      <c r="D49" s="142">
        <v>0</v>
      </c>
      <c r="E49" s="142">
        <v>0</v>
      </c>
      <c r="F49" s="146" t="s">
        <v>286</v>
      </c>
    </row>
    <row r="50" spans="1:6" ht="21" customHeight="1" thickBot="1">
      <c r="A50" s="149" t="s">
        <v>330</v>
      </c>
      <c r="B50" s="143">
        <v>14146000</v>
      </c>
      <c r="C50" s="142">
        <v>0</v>
      </c>
      <c r="D50" s="142">
        <v>0</v>
      </c>
      <c r="E50" s="142">
        <v>0</v>
      </c>
      <c r="F50" s="146" t="s">
        <v>286</v>
      </c>
    </row>
    <row r="51" spans="1:6" ht="21" customHeight="1" thickBot="1">
      <c r="A51" s="149" t="s">
        <v>331</v>
      </c>
      <c r="B51" s="143">
        <v>14146000</v>
      </c>
      <c r="C51" s="142">
        <v>0</v>
      </c>
      <c r="D51" s="142">
        <v>0</v>
      </c>
      <c r="E51" s="142">
        <v>0</v>
      </c>
      <c r="F51" s="146" t="s">
        <v>286</v>
      </c>
    </row>
    <row r="52" spans="1:6" ht="21" customHeight="1" thickBot="1">
      <c r="A52" s="149" t="s">
        <v>332</v>
      </c>
      <c r="B52" s="143">
        <v>14146000</v>
      </c>
      <c r="C52" s="142">
        <v>0</v>
      </c>
      <c r="D52" s="142">
        <v>0</v>
      </c>
      <c r="E52" s="142">
        <v>0</v>
      </c>
      <c r="F52" s="146" t="s">
        <v>286</v>
      </c>
    </row>
    <row r="53" spans="1:6" ht="21" customHeight="1" thickBot="1">
      <c r="A53" s="149" t="s">
        <v>333</v>
      </c>
      <c r="B53" s="143">
        <v>14146000</v>
      </c>
      <c r="C53" s="142">
        <v>0</v>
      </c>
      <c r="D53" s="142">
        <v>0</v>
      </c>
      <c r="E53" s="142">
        <v>0</v>
      </c>
      <c r="F53" s="146" t="s">
        <v>286</v>
      </c>
    </row>
    <row r="54" spans="1:6" ht="21" customHeight="1" thickBot="1">
      <c r="A54" s="149" t="s">
        <v>334</v>
      </c>
      <c r="B54" s="143">
        <v>14146000</v>
      </c>
      <c r="C54" s="142">
        <v>0</v>
      </c>
      <c r="D54" s="142">
        <v>0</v>
      </c>
      <c r="E54" s="142">
        <v>0</v>
      </c>
      <c r="F54" s="146" t="s">
        <v>286</v>
      </c>
    </row>
    <row r="55" spans="1:6" ht="21" customHeight="1" thickBot="1">
      <c r="A55" s="149" t="s">
        <v>335</v>
      </c>
      <c r="B55" s="143">
        <v>14146000</v>
      </c>
      <c r="C55" s="142">
        <v>0</v>
      </c>
      <c r="D55" s="142">
        <v>0</v>
      </c>
      <c r="E55" s="142">
        <v>0</v>
      </c>
      <c r="F55" s="146" t="s">
        <v>286</v>
      </c>
    </row>
    <row r="56" spans="1:6" ht="21" customHeight="1" thickBot="1">
      <c r="A56" s="149" t="s">
        <v>336</v>
      </c>
      <c r="B56" s="143">
        <v>14146000</v>
      </c>
      <c r="C56" s="142">
        <v>0</v>
      </c>
      <c r="D56" s="142">
        <v>0</v>
      </c>
      <c r="E56" s="142">
        <v>0</v>
      </c>
      <c r="F56" s="146" t="s">
        <v>286</v>
      </c>
    </row>
    <row r="57" spans="1:6" ht="21" customHeight="1" thickBot="1">
      <c r="A57" s="149" t="s">
        <v>337</v>
      </c>
      <c r="B57" s="143">
        <v>14146000</v>
      </c>
      <c r="C57" s="142">
        <v>0</v>
      </c>
      <c r="D57" s="142">
        <v>0</v>
      </c>
      <c r="E57" s="142">
        <v>0</v>
      </c>
      <c r="F57" s="146" t="s">
        <v>286</v>
      </c>
    </row>
    <row r="58" spans="1:6" ht="21" customHeight="1" thickBot="1">
      <c r="A58" s="149" t="s">
        <v>338</v>
      </c>
      <c r="B58" s="143">
        <v>14146000</v>
      </c>
      <c r="C58" s="142">
        <v>0</v>
      </c>
      <c r="D58" s="142">
        <v>0</v>
      </c>
      <c r="E58" s="142">
        <v>0</v>
      </c>
      <c r="F58" s="146" t="s">
        <v>286</v>
      </c>
    </row>
    <row r="59" spans="1:6" ht="21" customHeight="1" thickBot="1">
      <c r="A59" s="149" t="s">
        <v>339</v>
      </c>
      <c r="B59" s="143">
        <v>14146000</v>
      </c>
      <c r="C59" s="142">
        <v>0</v>
      </c>
      <c r="D59" s="142">
        <v>0</v>
      </c>
      <c r="E59" s="142">
        <v>0</v>
      </c>
      <c r="F59" s="146" t="s">
        <v>286</v>
      </c>
    </row>
    <row r="60" spans="1:6" ht="21" customHeight="1" thickBot="1">
      <c r="A60" s="149" t="s">
        <v>340</v>
      </c>
      <c r="B60" s="143">
        <v>14146000</v>
      </c>
      <c r="C60" s="142">
        <v>0</v>
      </c>
      <c r="D60" s="142">
        <v>0</v>
      </c>
      <c r="E60" s="142">
        <v>0</v>
      </c>
      <c r="F60" s="146" t="s">
        <v>286</v>
      </c>
    </row>
    <row r="61" spans="1:6" ht="21" customHeight="1" thickBot="1">
      <c r="A61" s="149" t="s">
        <v>341</v>
      </c>
      <c r="B61" s="143">
        <v>14146000</v>
      </c>
      <c r="C61" s="142">
        <v>0</v>
      </c>
      <c r="D61" s="142">
        <v>0</v>
      </c>
      <c r="E61" s="142">
        <v>0</v>
      </c>
      <c r="F61" s="146" t="s">
        <v>286</v>
      </c>
    </row>
    <row r="62" spans="1:6" ht="21" customHeight="1" thickBot="1">
      <c r="A62" s="149" t="s">
        <v>342</v>
      </c>
      <c r="B62" s="143">
        <v>14146000</v>
      </c>
      <c r="C62" s="142">
        <v>0</v>
      </c>
      <c r="D62" s="142">
        <v>0</v>
      </c>
      <c r="E62" s="142">
        <v>0</v>
      </c>
      <c r="F62" s="146" t="s">
        <v>286</v>
      </c>
    </row>
    <row r="63" spans="1:6" ht="21" customHeight="1" thickBot="1">
      <c r="A63" s="149" t="s">
        <v>343</v>
      </c>
      <c r="B63" s="143">
        <v>14146000</v>
      </c>
      <c r="C63" s="142">
        <v>0</v>
      </c>
      <c r="D63" s="142">
        <v>0</v>
      </c>
      <c r="E63" s="142">
        <v>0</v>
      </c>
      <c r="F63" s="146" t="s">
        <v>286</v>
      </c>
    </row>
    <row r="64" spans="1:6" ht="21" customHeight="1" thickBot="1">
      <c r="A64" s="149" t="s">
        <v>344</v>
      </c>
      <c r="B64" s="143">
        <v>14146000</v>
      </c>
      <c r="C64" s="142">
        <v>0</v>
      </c>
      <c r="D64" s="142">
        <v>0</v>
      </c>
      <c r="E64" s="142">
        <v>0</v>
      </c>
      <c r="F64" s="146" t="s">
        <v>286</v>
      </c>
    </row>
    <row r="65" spans="1:6" ht="21" customHeight="1" thickBot="1">
      <c r="A65" s="149" t="s">
        <v>345</v>
      </c>
      <c r="B65" s="143">
        <v>14146000</v>
      </c>
      <c r="C65" s="142">
        <v>0</v>
      </c>
      <c r="D65" s="142">
        <v>0</v>
      </c>
      <c r="E65" s="142">
        <v>0</v>
      </c>
      <c r="F65" s="146" t="s">
        <v>286</v>
      </c>
    </row>
    <row r="66" spans="1:6" ht="21" customHeight="1" thickBot="1">
      <c r="A66" s="150" t="s">
        <v>346</v>
      </c>
      <c r="B66" s="144">
        <v>580000000</v>
      </c>
      <c r="C66" s="144">
        <v>245218.33</v>
      </c>
      <c r="D66" s="144">
        <v>3548454.24</v>
      </c>
      <c r="E66" s="145">
        <v>0</v>
      </c>
      <c r="F66" s="147"/>
    </row>
    <row r="67" spans="1:6" ht="21" customHeight="1" thickBot="1">
      <c r="A67" s="148"/>
      <c r="B67" s="19"/>
      <c r="C67" s="19"/>
      <c r="D67" s="19"/>
      <c r="E67" s="19"/>
      <c r="F67" s="148"/>
    </row>
    <row r="68" spans="1:6" ht="21" customHeight="1" thickBot="1">
      <c r="A68" s="184" t="s">
        <v>276</v>
      </c>
      <c r="B68" s="185"/>
      <c r="C68" s="185"/>
      <c r="D68" s="185"/>
      <c r="E68" s="185"/>
      <c r="F68" s="186"/>
    </row>
    <row r="69" spans="1:6" ht="2.25" customHeight="1">
      <c r="A69" s="197" t="s">
        <v>347</v>
      </c>
      <c r="B69" s="198"/>
      <c r="C69" s="198"/>
      <c r="D69" s="198"/>
      <c r="E69" s="198"/>
      <c r="F69" s="199"/>
    </row>
    <row r="70" spans="1:6" ht="12.75">
      <c r="A70" s="200"/>
      <c r="B70" s="201"/>
      <c r="C70" s="201"/>
      <c r="D70" s="201"/>
      <c r="E70" s="201"/>
      <c r="F70" s="202"/>
    </row>
    <row r="71" spans="1:6" ht="17.25" customHeight="1">
      <c r="A71" s="200"/>
      <c r="B71" s="201"/>
      <c r="C71" s="201"/>
      <c r="D71" s="201"/>
      <c r="E71" s="201"/>
      <c r="F71" s="202"/>
    </row>
    <row r="72" spans="1:6" ht="9" customHeight="1" hidden="1">
      <c r="A72" s="200"/>
      <c r="B72" s="201"/>
      <c r="C72" s="201"/>
      <c r="D72" s="201"/>
      <c r="E72" s="201"/>
      <c r="F72" s="202"/>
    </row>
    <row r="73" spans="1:6" ht="21" customHeight="1" hidden="1">
      <c r="A73" s="200"/>
      <c r="B73" s="201"/>
      <c r="C73" s="201"/>
      <c r="D73" s="201"/>
      <c r="E73" s="201"/>
      <c r="F73" s="202"/>
    </row>
    <row r="74" spans="1:6" ht="21" customHeight="1" hidden="1" thickBot="1">
      <c r="A74" s="203"/>
      <c r="B74" s="204"/>
      <c r="C74" s="204"/>
      <c r="D74" s="204"/>
      <c r="E74" s="204"/>
      <c r="F74" s="205"/>
    </row>
    <row r="75" spans="1:6" ht="21" customHeight="1" thickBot="1">
      <c r="A75" s="138"/>
      <c r="B75" s="139"/>
      <c r="C75" s="140" t="s">
        <v>348</v>
      </c>
      <c r="D75" s="139"/>
      <c r="E75" s="139"/>
      <c r="F75" s="139"/>
    </row>
    <row r="76" spans="1:6" ht="21" customHeight="1" thickBot="1">
      <c r="A76" s="141" t="s">
        <v>279</v>
      </c>
      <c r="B76" s="140" t="s">
        <v>280</v>
      </c>
      <c r="C76" s="140" t="s">
        <v>281</v>
      </c>
      <c r="D76" s="140" t="s">
        <v>282</v>
      </c>
      <c r="E76" s="140" t="s">
        <v>283</v>
      </c>
      <c r="F76" s="140" t="s">
        <v>284</v>
      </c>
    </row>
    <row r="77" spans="1:6" ht="21" customHeight="1" thickBot="1">
      <c r="A77" s="149" t="s">
        <v>285</v>
      </c>
      <c r="B77" s="142">
        <v>0</v>
      </c>
      <c r="C77" s="143">
        <v>635557.71</v>
      </c>
      <c r="D77" s="143">
        <v>12188356.73</v>
      </c>
      <c r="E77" s="142">
        <v>0</v>
      </c>
      <c r="F77" s="146" t="s">
        <v>286</v>
      </c>
    </row>
    <row r="78" spans="1:6" ht="21" customHeight="1" thickBot="1">
      <c r="A78" s="149" t="s">
        <v>287</v>
      </c>
      <c r="B78" s="142">
        <v>0</v>
      </c>
      <c r="C78" s="143">
        <v>6827119.92</v>
      </c>
      <c r="D78" s="143">
        <v>11431252.27</v>
      </c>
      <c r="E78" s="142">
        <v>0</v>
      </c>
      <c r="F78" s="146" t="s">
        <v>286</v>
      </c>
    </row>
    <row r="79" spans="1:6" ht="21" customHeight="1" thickBot="1">
      <c r="A79" s="149" t="s">
        <v>288</v>
      </c>
      <c r="B79" s="142">
        <v>0</v>
      </c>
      <c r="C79" s="143">
        <v>14453812.43</v>
      </c>
      <c r="D79" s="143">
        <v>11019750.61</v>
      </c>
      <c r="E79" s="142">
        <v>0</v>
      </c>
      <c r="F79" s="146" t="s">
        <v>286</v>
      </c>
    </row>
    <row r="80" spans="1:6" ht="21" customHeight="1" thickBot="1">
      <c r="A80" s="149" t="s">
        <v>289</v>
      </c>
      <c r="B80" s="142">
        <v>0</v>
      </c>
      <c r="C80" s="143">
        <v>21772977.03</v>
      </c>
      <c r="D80" s="143">
        <v>10245073.13</v>
      </c>
      <c r="E80" s="142">
        <v>0</v>
      </c>
      <c r="F80" s="146" t="s">
        <v>286</v>
      </c>
    </row>
    <row r="81" spans="1:6" ht="21" customHeight="1" thickBot="1">
      <c r="A81" s="149" t="s">
        <v>290</v>
      </c>
      <c r="B81" s="142">
        <v>0</v>
      </c>
      <c r="C81" s="143">
        <v>29543182.58</v>
      </c>
      <c r="D81" s="143">
        <v>9760350.54</v>
      </c>
      <c r="E81" s="142">
        <v>0</v>
      </c>
      <c r="F81" s="146" t="s">
        <v>286</v>
      </c>
    </row>
    <row r="82" spans="1:6" ht="21" customHeight="1" thickBot="1">
      <c r="A82" s="149" t="s">
        <v>291</v>
      </c>
      <c r="B82" s="142">
        <v>0</v>
      </c>
      <c r="C82" s="143">
        <v>36513815.53</v>
      </c>
      <c r="D82" s="143">
        <v>8959313.52</v>
      </c>
      <c r="E82" s="142">
        <v>0</v>
      </c>
      <c r="F82" s="146" t="s">
        <v>286</v>
      </c>
    </row>
    <row r="83" spans="1:6" ht="21" customHeight="1" thickBot="1">
      <c r="A83" s="149" t="s">
        <v>292</v>
      </c>
      <c r="B83" s="142">
        <v>0</v>
      </c>
      <c r="C83" s="143">
        <v>44632552.72</v>
      </c>
      <c r="D83" s="143">
        <v>8500950.47</v>
      </c>
      <c r="E83" s="142">
        <v>0</v>
      </c>
      <c r="F83" s="146" t="s">
        <v>286</v>
      </c>
    </row>
    <row r="84" spans="1:6" ht="21" customHeight="1" thickBot="1">
      <c r="A84" s="149" t="s">
        <v>293</v>
      </c>
      <c r="B84" s="142">
        <v>0</v>
      </c>
      <c r="C84" s="143">
        <v>51357163.33</v>
      </c>
      <c r="D84" s="143">
        <v>7723344.15</v>
      </c>
      <c r="E84" s="142">
        <v>0</v>
      </c>
      <c r="F84" s="146" t="s">
        <v>286</v>
      </c>
    </row>
    <row r="85" spans="1:6" ht="21" customHeight="1" thickBot="1">
      <c r="A85" s="149" t="s">
        <v>294</v>
      </c>
      <c r="B85" s="142">
        <v>0</v>
      </c>
      <c r="C85" s="143">
        <v>59721922.87</v>
      </c>
      <c r="D85" s="143">
        <v>7241550.4</v>
      </c>
      <c r="E85" s="142">
        <v>0</v>
      </c>
      <c r="F85" s="146" t="s">
        <v>286</v>
      </c>
    </row>
    <row r="86" spans="1:6" ht="21" customHeight="1" thickBot="1">
      <c r="A86" s="149" t="s">
        <v>295</v>
      </c>
      <c r="B86" s="142">
        <v>0</v>
      </c>
      <c r="C86" s="143">
        <v>66200511.13</v>
      </c>
      <c r="D86" s="143">
        <v>6487374.78</v>
      </c>
      <c r="E86" s="142">
        <v>0</v>
      </c>
      <c r="F86" s="146" t="s">
        <v>286</v>
      </c>
    </row>
    <row r="87" spans="1:6" ht="21" customHeight="1" thickBot="1">
      <c r="A87" s="149" t="s">
        <v>296</v>
      </c>
      <c r="B87" s="142">
        <v>0</v>
      </c>
      <c r="C87" s="143">
        <v>74811293.01</v>
      </c>
      <c r="D87" s="143">
        <v>5982150.33</v>
      </c>
      <c r="E87" s="142">
        <v>0</v>
      </c>
      <c r="F87" s="146" t="s">
        <v>286</v>
      </c>
    </row>
    <row r="88" spans="1:6" ht="21" customHeight="1" thickBot="1">
      <c r="A88" s="149" t="s">
        <v>297</v>
      </c>
      <c r="B88" s="142">
        <v>0</v>
      </c>
      <c r="C88" s="143">
        <v>81474398.03</v>
      </c>
      <c r="D88" s="143">
        <v>5277764.94</v>
      </c>
      <c r="E88" s="142">
        <v>0</v>
      </c>
      <c r="F88" s="146" t="s">
        <v>286</v>
      </c>
    </row>
    <row r="89" spans="1:6" ht="21" customHeight="1" thickBot="1">
      <c r="A89" s="149" t="s">
        <v>298</v>
      </c>
      <c r="B89" s="142">
        <v>0</v>
      </c>
      <c r="C89" s="143">
        <v>89900663.15</v>
      </c>
      <c r="D89" s="143">
        <v>4722750.26</v>
      </c>
      <c r="E89" s="142">
        <v>0</v>
      </c>
      <c r="F89" s="146" t="s">
        <v>286</v>
      </c>
    </row>
    <row r="90" spans="1:6" ht="21" customHeight="1" thickBot="1">
      <c r="A90" s="149" t="s">
        <v>299</v>
      </c>
      <c r="B90" s="142">
        <v>0</v>
      </c>
      <c r="C90" s="143">
        <v>95887206.74</v>
      </c>
      <c r="D90" s="143">
        <v>4015436.04</v>
      </c>
      <c r="E90" s="142">
        <v>0</v>
      </c>
      <c r="F90" s="146" t="s">
        <v>286</v>
      </c>
    </row>
    <row r="91" spans="1:6" ht="21" customHeight="1" thickBot="1">
      <c r="A91" s="149" t="s">
        <v>300</v>
      </c>
      <c r="B91" s="142">
        <v>0</v>
      </c>
      <c r="C91" s="143">
        <v>104990033.3</v>
      </c>
      <c r="D91" s="143">
        <v>3463350.19</v>
      </c>
      <c r="E91" s="142">
        <v>0</v>
      </c>
      <c r="F91" s="146" t="s">
        <v>286</v>
      </c>
    </row>
    <row r="92" spans="1:6" ht="21" customHeight="1" thickBot="1">
      <c r="A92" s="149" t="s">
        <v>301</v>
      </c>
      <c r="B92" s="142">
        <v>0</v>
      </c>
      <c r="C92" s="143">
        <v>110730554.55</v>
      </c>
      <c r="D92" s="143">
        <v>2779466.67</v>
      </c>
      <c r="E92" s="142">
        <v>0</v>
      </c>
      <c r="F92" s="146" t="s">
        <v>286</v>
      </c>
    </row>
    <row r="93" spans="1:6" ht="21" customHeight="1" thickBot="1">
      <c r="A93" s="149" t="s">
        <v>302</v>
      </c>
      <c r="B93" s="142">
        <v>0</v>
      </c>
      <c r="C93" s="143">
        <v>120079403.44</v>
      </c>
      <c r="D93" s="143">
        <v>2203950.12</v>
      </c>
      <c r="E93" s="142">
        <v>0</v>
      </c>
      <c r="F93" s="146" t="s">
        <v>286</v>
      </c>
    </row>
    <row r="94" spans="1:6" ht="21" customHeight="1" thickBot="1">
      <c r="A94" s="149" t="s">
        <v>303</v>
      </c>
      <c r="B94" s="142">
        <v>0</v>
      </c>
      <c r="C94" s="143">
        <v>125573902.35</v>
      </c>
      <c r="D94" s="143">
        <v>1543497.3</v>
      </c>
      <c r="E94" s="142">
        <v>0</v>
      </c>
      <c r="F94" s="146" t="s">
        <v>286</v>
      </c>
    </row>
    <row r="95" spans="1:6" ht="21" customHeight="1" thickBot="1">
      <c r="A95" s="149" t="s">
        <v>304</v>
      </c>
      <c r="B95" s="143">
        <v>508440000</v>
      </c>
      <c r="C95" s="142">
        <v>0</v>
      </c>
      <c r="D95" s="142">
        <v>0</v>
      </c>
      <c r="E95" s="142">
        <v>0</v>
      </c>
      <c r="F95" s="146" t="s">
        <v>286</v>
      </c>
    </row>
    <row r="96" spans="1:6" ht="21" customHeight="1" thickBot="1">
      <c r="A96" s="149" t="s">
        <v>305</v>
      </c>
      <c r="B96" s="142">
        <v>0</v>
      </c>
      <c r="C96" s="143">
        <v>135168773.59</v>
      </c>
      <c r="D96" s="143">
        <v>944550.05</v>
      </c>
      <c r="E96" s="142">
        <v>0</v>
      </c>
      <c r="F96" s="146" t="s">
        <v>286</v>
      </c>
    </row>
    <row r="97" spans="1:6" ht="21" customHeight="1" thickBot="1">
      <c r="A97" s="149" t="s">
        <v>306</v>
      </c>
      <c r="B97" s="143">
        <v>508439000</v>
      </c>
      <c r="C97" s="142">
        <v>0</v>
      </c>
      <c r="D97" s="142">
        <v>0</v>
      </c>
      <c r="E97" s="142">
        <v>0</v>
      </c>
      <c r="F97" s="146" t="s">
        <v>286</v>
      </c>
    </row>
    <row r="98" spans="1:6" ht="21" customHeight="1" thickBot="1">
      <c r="A98" s="149" t="s">
        <v>307</v>
      </c>
      <c r="B98" s="143">
        <v>508439000</v>
      </c>
      <c r="C98" s="142">
        <v>0</v>
      </c>
      <c r="D98" s="142">
        <v>0</v>
      </c>
      <c r="E98" s="142">
        <v>0</v>
      </c>
      <c r="F98" s="146" t="s">
        <v>286</v>
      </c>
    </row>
    <row r="99" spans="1:6" ht="21" customHeight="1" thickBot="1">
      <c r="A99" s="149" t="s">
        <v>308</v>
      </c>
      <c r="B99" s="143">
        <v>508439000</v>
      </c>
      <c r="C99" s="142">
        <v>0</v>
      </c>
      <c r="D99" s="142">
        <v>0</v>
      </c>
      <c r="E99" s="142">
        <v>0</v>
      </c>
      <c r="F99" s="146" t="s">
        <v>286</v>
      </c>
    </row>
    <row r="100" spans="1:6" ht="21" customHeight="1" thickBot="1">
      <c r="A100" s="149" t="s">
        <v>309</v>
      </c>
      <c r="B100" s="143">
        <v>508439000</v>
      </c>
      <c r="C100" s="142">
        <v>0</v>
      </c>
      <c r="D100" s="142">
        <v>0</v>
      </c>
      <c r="E100" s="142">
        <v>0</v>
      </c>
      <c r="F100" s="146" t="s">
        <v>286</v>
      </c>
    </row>
    <row r="101" spans="1:6" ht="21" customHeight="1" thickBot="1">
      <c r="A101" s="149" t="s">
        <v>310</v>
      </c>
      <c r="B101" s="143">
        <v>508439000</v>
      </c>
      <c r="C101" s="142">
        <v>0</v>
      </c>
      <c r="D101" s="142">
        <v>0</v>
      </c>
      <c r="E101" s="142">
        <v>0</v>
      </c>
      <c r="F101" s="146" t="s">
        <v>286</v>
      </c>
    </row>
    <row r="102" spans="1:6" ht="21" customHeight="1" thickBot="1">
      <c r="A102" s="149" t="s">
        <v>311</v>
      </c>
      <c r="B102" s="143">
        <v>508439000</v>
      </c>
      <c r="C102" s="142">
        <v>0</v>
      </c>
      <c r="D102" s="142">
        <v>0</v>
      </c>
      <c r="E102" s="142">
        <v>0</v>
      </c>
      <c r="F102" s="146" t="s">
        <v>286</v>
      </c>
    </row>
    <row r="103" spans="1:6" ht="21" customHeight="1" thickBot="1">
      <c r="A103" s="149" t="s">
        <v>312</v>
      </c>
      <c r="B103" s="143">
        <v>508439000</v>
      </c>
      <c r="C103" s="142">
        <v>0</v>
      </c>
      <c r="D103" s="142">
        <v>0</v>
      </c>
      <c r="E103" s="142">
        <v>0</v>
      </c>
      <c r="F103" s="146" t="s">
        <v>286</v>
      </c>
    </row>
    <row r="104" spans="1:6" ht="21" customHeight="1" thickBot="1">
      <c r="A104" s="149" t="s">
        <v>313</v>
      </c>
      <c r="B104" s="143">
        <v>508439000</v>
      </c>
      <c r="C104" s="142">
        <v>0</v>
      </c>
      <c r="D104" s="142">
        <v>0</v>
      </c>
      <c r="E104" s="142">
        <v>0</v>
      </c>
      <c r="F104" s="146" t="s">
        <v>286</v>
      </c>
    </row>
    <row r="105" spans="1:6" ht="21" customHeight="1" thickBot="1">
      <c r="A105" s="149" t="s">
        <v>314</v>
      </c>
      <c r="B105" s="143">
        <v>508439000</v>
      </c>
      <c r="C105" s="142">
        <v>0</v>
      </c>
      <c r="D105" s="142">
        <v>0</v>
      </c>
      <c r="E105" s="142">
        <v>0</v>
      </c>
      <c r="F105" s="146" t="s">
        <v>286</v>
      </c>
    </row>
    <row r="106" spans="1:6" ht="21" customHeight="1" thickBot="1">
      <c r="A106" s="149" t="s">
        <v>315</v>
      </c>
      <c r="B106" s="143">
        <v>508439000</v>
      </c>
      <c r="C106" s="142">
        <v>0</v>
      </c>
      <c r="D106" s="142">
        <v>0</v>
      </c>
      <c r="E106" s="142">
        <v>0</v>
      </c>
      <c r="F106" s="146" t="s">
        <v>286</v>
      </c>
    </row>
    <row r="107" spans="1:6" ht="21" customHeight="1" thickBot="1">
      <c r="A107" s="149" t="s">
        <v>316</v>
      </c>
      <c r="B107" s="143">
        <v>508439000</v>
      </c>
      <c r="C107" s="142">
        <v>0</v>
      </c>
      <c r="D107" s="142">
        <v>0</v>
      </c>
      <c r="E107" s="142">
        <v>0</v>
      </c>
      <c r="F107" s="146" t="s">
        <v>286</v>
      </c>
    </row>
    <row r="108" spans="1:6" ht="21" customHeight="1" thickBot="1">
      <c r="A108" s="149" t="s">
        <v>317</v>
      </c>
      <c r="B108" s="143">
        <v>508439000</v>
      </c>
      <c r="C108" s="142">
        <v>0</v>
      </c>
      <c r="D108" s="142">
        <v>0</v>
      </c>
      <c r="E108" s="142">
        <v>0</v>
      </c>
      <c r="F108" s="146" t="s">
        <v>286</v>
      </c>
    </row>
    <row r="109" spans="1:6" ht="21" customHeight="1" thickBot="1">
      <c r="A109" s="149" t="s">
        <v>318</v>
      </c>
      <c r="B109" s="143">
        <v>508439000</v>
      </c>
      <c r="C109" s="142">
        <v>0</v>
      </c>
      <c r="D109" s="142">
        <v>0</v>
      </c>
      <c r="E109" s="142">
        <v>0</v>
      </c>
      <c r="F109" s="146" t="s">
        <v>286</v>
      </c>
    </row>
    <row r="110" spans="1:6" ht="21" customHeight="1" thickBot="1">
      <c r="A110" s="149" t="s">
        <v>319</v>
      </c>
      <c r="B110" s="143">
        <v>508439000</v>
      </c>
      <c r="C110" s="142">
        <v>0</v>
      </c>
      <c r="D110" s="142">
        <v>0</v>
      </c>
      <c r="E110" s="142">
        <v>0</v>
      </c>
      <c r="F110" s="146" t="s">
        <v>286</v>
      </c>
    </row>
    <row r="111" spans="1:6" ht="21" customHeight="1" thickBot="1">
      <c r="A111" s="149" t="s">
        <v>320</v>
      </c>
      <c r="B111" s="143">
        <v>508439000</v>
      </c>
      <c r="C111" s="142">
        <v>0</v>
      </c>
      <c r="D111" s="142">
        <v>0</v>
      </c>
      <c r="E111" s="142">
        <v>0</v>
      </c>
      <c r="F111" s="146" t="s">
        <v>286</v>
      </c>
    </row>
    <row r="112" spans="1:6" ht="21" customHeight="1" thickBot="1">
      <c r="A112" s="149" t="s">
        <v>321</v>
      </c>
      <c r="B112" s="143">
        <v>508439000</v>
      </c>
      <c r="C112" s="142">
        <v>0</v>
      </c>
      <c r="D112" s="142">
        <v>0</v>
      </c>
      <c r="E112" s="142">
        <v>0</v>
      </c>
      <c r="F112" s="146" t="s">
        <v>286</v>
      </c>
    </row>
    <row r="113" spans="1:6" ht="21" customHeight="1" thickBot="1">
      <c r="A113" s="149" t="s">
        <v>322</v>
      </c>
      <c r="B113" s="143">
        <v>508439000</v>
      </c>
      <c r="C113" s="142">
        <v>0</v>
      </c>
      <c r="D113" s="142">
        <v>0</v>
      </c>
      <c r="E113" s="142">
        <v>0</v>
      </c>
      <c r="F113" s="146" t="s">
        <v>286</v>
      </c>
    </row>
    <row r="114" spans="1:6" ht="21" customHeight="1" thickBot="1">
      <c r="A114" s="149" t="s">
        <v>323</v>
      </c>
      <c r="B114" s="143">
        <v>508439000</v>
      </c>
      <c r="C114" s="142">
        <v>0</v>
      </c>
      <c r="D114" s="142">
        <v>0</v>
      </c>
      <c r="E114" s="142">
        <v>0</v>
      </c>
      <c r="F114" s="146" t="s">
        <v>286</v>
      </c>
    </row>
    <row r="115" spans="1:6" ht="21" customHeight="1" thickBot="1">
      <c r="A115" s="149" t="s">
        <v>324</v>
      </c>
      <c r="B115" s="143">
        <v>508439000</v>
      </c>
      <c r="C115" s="142">
        <v>0</v>
      </c>
      <c r="D115" s="142">
        <v>0</v>
      </c>
      <c r="E115" s="142">
        <v>0</v>
      </c>
      <c r="F115" s="146" t="s">
        <v>286</v>
      </c>
    </row>
    <row r="116" spans="1:6" ht="21" customHeight="1" thickBot="1">
      <c r="A116" s="149" t="s">
        <v>325</v>
      </c>
      <c r="B116" s="143">
        <v>508439000</v>
      </c>
      <c r="C116" s="142">
        <v>0</v>
      </c>
      <c r="D116" s="142">
        <v>0</v>
      </c>
      <c r="E116" s="142">
        <v>0</v>
      </c>
      <c r="F116" s="146" t="s">
        <v>286</v>
      </c>
    </row>
    <row r="117" spans="1:6" ht="21" customHeight="1" thickBot="1">
      <c r="A117" s="149" t="s">
        <v>326</v>
      </c>
      <c r="B117" s="143">
        <v>508439000</v>
      </c>
      <c r="C117" s="142">
        <v>0</v>
      </c>
      <c r="D117" s="142">
        <v>0</v>
      </c>
      <c r="E117" s="142">
        <v>0</v>
      </c>
      <c r="F117" s="146" t="s">
        <v>286</v>
      </c>
    </row>
    <row r="118" spans="1:6" ht="21" customHeight="1" thickBot="1">
      <c r="A118" s="149" t="s">
        <v>327</v>
      </c>
      <c r="B118" s="143">
        <v>508439000</v>
      </c>
      <c r="C118" s="142">
        <v>0</v>
      </c>
      <c r="D118" s="142">
        <v>0</v>
      </c>
      <c r="E118" s="142">
        <v>0</v>
      </c>
      <c r="F118" s="146" t="s">
        <v>286</v>
      </c>
    </row>
    <row r="119" spans="1:6" ht="21" customHeight="1" thickBot="1">
      <c r="A119" s="149" t="s">
        <v>328</v>
      </c>
      <c r="B119" s="143">
        <v>508439000</v>
      </c>
      <c r="C119" s="142">
        <v>0</v>
      </c>
      <c r="D119" s="142">
        <v>0</v>
      </c>
      <c r="E119" s="142">
        <v>0</v>
      </c>
      <c r="F119" s="146" t="s">
        <v>286</v>
      </c>
    </row>
    <row r="120" spans="1:6" ht="21" customHeight="1" thickBot="1">
      <c r="A120" s="149" t="s">
        <v>329</v>
      </c>
      <c r="B120" s="143">
        <v>508439000</v>
      </c>
      <c r="C120" s="142">
        <v>0</v>
      </c>
      <c r="D120" s="142">
        <v>0</v>
      </c>
      <c r="E120" s="142">
        <v>0</v>
      </c>
      <c r="F120" s="146" t="s">
        <v>286</v>
      </c>
    </row>
    <row r="121" spans="1:6" ht="21" customHeight="1" thickBot="1">
      <c r="A121" s="149" t="s">
        <v>330</v>
      </c>
      <c r="B121" s="143">
        <v>508439000</v>
      </c>
      <c r="C121" s="142">
        <v>0</v>
      </c>
      <c r="D121" s="142">
        <v>0</v>
      </c>
      <c r="E121" s="142">
        <v>0</v>
      </c>
      <c r="F121" s="146" t="s">
        <v>286</v>
      </c>
    </row>
    <row r="122" spans="1:6" ht="21" customHeight="1" thickBot="1">
      <c r="A122" s="149" t="s">
        <v>331</v>
      </c>
      <c r="B122" s="143">
        <v>508439000</v>
      </c>
      <c r="C122" s="142">
        <v>0</v>
      </c>
      <c r="D122" s="142">
        <v>0</v>
      </c>
      <c r="E122" s="142">
        <v>0</v>
      </c>
      <c r="F122" s="146" t="s">
        <v>286</v>
      </c>
    </row>
    <row r="123" spans="1:6" ht="21" customHeight="1" thickBot="1">
      <c r="A123" s="149" t="s">
        <v>332</v>
      </c>
      <c r="B123" s="143">
        <v>508439000</v>
      </c>
      <c r="C123" s="142">
        <v>0</v>
      </c>
      <c r="D123" s="142">
        <v>0</v>
      </c>
      <c r="E123" s="142">
        <v>0</v>
      </c>
      <c r="F123" s="146" t="s">
        <v>286</v>
      </c>
    </row>
    <row r="124" spans="1:6" ht="21" customHeight="1" thickBot="1">
      <c r="A124" s="149" t="s">
        <v>333</v>
      </c>
      <c r="B124" s="143">
        <v>508439000</v>
      </c>
      <c r="C124" s="142">
        <v>0</v>
      </c>
      <c r="D124" s="142">
        <v>0</v>
      </c>
      <c r="E124" s="142">
        <v>0</v>
      </c>
      <c r="F124" s="146" t="s">
        <v>286</v>
      </c>
    </row>
    <row r="125" spans="1:6" ht="21" customHeight="1" thickBot="1">
      <c r="A125" s="149" t="s">
        <v>334</v>
      </c>
      <c r="B125" s="143">
        <v>508439000</v>
      </c>
      <c r="C125" s="142">
        <v>0</v>
      </c>
      <c r="D125" s="142">
        <v>0</v>
      </c>
      <c r="E125" s="142">
        <v>0</v>
      </c>
      <c r="F125" s="146" t="s">
        <v>286</v>
      </c>
    </row>
    <row r="126" spans="1:6" ht="21" customHeight="1" thickBot="1">
      <c r="A126" s="149" t="s">
        <v>335</v>
      </c>
      <c r="B126" s="143">
        <v>508439000</v>
      </c>
      <c r="C126" s="142">
        <v>0</v>
      </c>
      <c r="D126" s="142">
        <v>0</v>
      </c>
      <c r="E126" s="142">
        <v>0</v>
      </c>
      <c r="F126" s="146" t="s">
        <v>286</v>
      </c>
    </row>
    <row r="127" spans="1:6" ht="21" customHeight="1" thickBot="1">
      <c r="A127" s="149" t="s">
        <v>336</v>
      </c>
      <c r="B127" s="143">
        <v>508439000</v>
      </c>
      <c r="C127" s="142">
        <v>0</v>
      </c>
      <c r="D127" s="142">
        <v>0</v>
      </c>
      <c r="E127" s="142">
        <v>0</v>
      </c>
      <c r="F127" s="146" t="s">
        <v>286</v>
      </c>
    </row>
    <row r="128" spans="1:6" ht="21" customHeight="1" thickBot="1">
      <c r="A128" s="149" t="s">
        <v>337</v>
      </c>
      <c r="B128" s="143">
        <v>508439000</v>
      </c>
      <c r="C128" s="142">
        <v>0</v>
      </c>
      <c r="D128" s="142">
        <v>0</v>
      </c>
      <c r="E128" s="142">
        <v>0</v>
      </c>
      <c r="F128" s="146" t="s">
        <v>286</v>
      </c>
    </row>
    <row r="129" spans="1:6" ht="21" customHeight="1" thickBot="1">
      <c r="A129" s="149" t="s">
        <v>338</v>
      </c>
      <c r="B129" s="143">
        <v>508439000</v>
      </c>
      <c r="C129" s="142">
        <v>0</v>
      </c>
      <c r="D129" s="142">
        <v>0</v>
      </c>
      <c r="E129" s="142">
        <v>0</v>
      </c>
      <c r="F129" s="146" t="s">
        <v>286</v>
      </c>
    </row>
    <row r="130" spans="1:6" ht="21" customHeight="1" thickBot="1">
      <c r="A130" s="149" t="s">
        <v>339</v>
      </c>
      <c r="B130" s="143">
        <v>508439000</v>
      </c>
      <c r="C130" s="142">
        <v>0</v>
      </c>
      <c r="D130" s="142">
        <v>0</v>
      </c>
      <c r="E130" s="142">
        <v>0</v>
      </c>
      <c r="F130" s="146" t="s">
        <v>286</v>
      </c>
    </row>
    <row r="131" spans="1:6" ht="21" customHeight="1" thickBot="1">
      <c r="A131" s="149" t="s">
        <v>340</v>
      </c>
      <c r="B131" s="143">
        <v>508439000</v>
      </c>
      <c r="C131" s="142">
        <v>0</v>
      </c>
      <c r="D131" s="142">
        <v>0</v>
      </c>
      <c r="E131" s="142">
        <v>0</v>
      </c>
      <c r="F131" s="146" t="s">
        <v>286</v>
      </c>
    </row>
    <row r="132" spans="1:6" ht="21" customHeight="1" thickBot="1">
      <c r="A132" s="149" t="s">
        <v>341</v>
      </c>
      <c r="B132" s="143">
        <v>508439000</v>
      </c>
      <c r="C132" s="142">
        <v>0</v>
      </c>
      <c r="D132" s="142">
        <v>0</v>
      </c>
      <c r="E132" s="142">
        <v>0</v>
      </c>
      <c r="F132" s="146" t="s">
        <v>286</v>
      </c>
    </row>
    <row r="133" spans="1:6" ht="21" customHeight="1" thickBot="1">
      <c r="A133" s="149" t="s">
        <v>342</v>
      </c>
      <c r="B133" s="143">
        <v>508439000</v>
      </c>
      <c r="C133" s="142">
        <v>0</v>
      </c>
      <c r="D133" s="142">
        <v>0</v>
      </c>
      <c r="E133" s="142">
        <v>0</v>
      </c>
      <c r="F133" s="146" t="s">
        <v>286</v>
      </c>
    </row>
    <row r="134" spans="1:6" ht="21" customHeight="1" thickBot="1">
      <c r="A134" s="149" t="s">
        <v>343</v>
      </c>
      <c r="B134" s="143">
        <v>508439000</v>
      </c>
      <c r="C134" s="142">
        <v>0</v>
      </c>
      <c r="D134" s="142">
        <v>0</v>
      </c>
      <c r="E134" s="142">
        <v>0</v>
      </c>
      <c r="F134" s="146" t="s">
        <v>286</v>
      </c>
    </row>
    <row r="135" spans="1:6" ht="21" customHeight="1" thickBot="1">
      <c r="A135" s="149" t="s">
        <v>344</v>
      </c>
      <c r="B135" s="143">
        <v>508439000</v>
      </c>
      <c r="C135" s="142">
        <v>0</v>
      </c>
      <c r="D135" s="142">
        <v>0</v>
      </c>
      <c r="E135" s="142">
        <v>0</v>
      </c>
      <c r="F135" s="146" t="s">
        <v>286</v>
      </c>
    </row>
    <row r="136" spans="1:6" ht="21" customHeight="1" thickBot="1">
      <c r="A136" s="149" t="s">
        <v>345</v>
      </c>
      <c r="B136" s="143">
        <v>508439000</v>
      </c>
      <c r="C136" s="142">
        <v>0</v>
      </c>
      <c r="D136" s="142">
        <v>0</v>
      </c>
      <c r="E136" s="142">
        <v>0</v>
      </c>
      <c r="F136" s="146" t="s">
        <v>286</v>
      </c>
    </row>
    <row r="137" spans="1:6" ht="21" customHeight="1" thickBot="1">
      <c r="A137" s="150" t="s">
        <v>346</v>
      </c>
      <c r="B137" s="144">
        <v>20846000000</v>
      </c>
      <c r="C137" s="144">
        <v>1270274843.41</v>
      </c>
      <c r="D137" s="144">
        <v>124490232.5</v>
      </c>
      <c r="E137" s="145">
        <v>0</v>
      </c>
      <c r="F137" s="147"/>
    </row>
    <row r="138" spans="1:6" ht="21" customHeight="1" thickBot="1">
      <c r="A138" s="148"/>
      <c r="B138" s="19"/>
      <c r="C138" s="19"/>
      <c r="D138" s="19"/>
      <c r="E138" s="19"/>
      <c r="F138" s="148"/>
    </row>
    <row r="139" spans="1:6" ht="21" customHeight="1" thickBot="1">
      <c r="A139" s="184" t="s">
        <v>276</v>
      </c>
      <c r="B139" s="185"/>
      <c r="C139" s="185"/>
      <c r="D139" s="185"/>
      <c r="E139" s="185"/>
      <c r="F139" s="186"/>
    </row>
    <row r="140" spans="1:6" ht="21" customHeight="1" thickBot="1">
      <c r="A140" s="193" t="s">
        <v>349</v>
      </c>
      <c r="B140" s="194"/>
      <c r="C140" s="194"/>
      <c r="D140" s="194"/>
      <c r="E140" s="194"/>
      <c r="F140" s="195"/>
    </row>
    <row r="141" spans="1:6" ht="21" customHeight="1" thickBot="1">
      <c r="A141" s="138"/>
      <c r="B141" s="139"/>
      <c r="C141" s="140" t="s">
        <v>278</v>
      </c>
      <c r="D141" s="139"/>
      <c r="E141" s="139"/>
      <c r="F141" s="139"/>
    </row>
    <row r="142" spans="1:6" ht="21" customHeight="1" thickBot="1">
      <c r="A142" s="141" t="s">
        <v>279</v>
      </c>
      <c r="B142" s="140" t="s">
        <v>280</v>
      </c>
      <c r="C142" s="140" t="s">
        <v>281</v>
      </c>
      <c r="D142" s="140" t="s">
        <v>282</v>
      </c>
      <c r="E142" s="140" t="s">
        <v>283</v>
      </c>
      <c r="F142" s="140" t="s">
        <v>284</v>
      </c>
    </row>
    <row r="143" spans="1:6" ht="21" customHeight="1" thickBot="1">
      <c r="A143" s="149" t="s">
        <v>350</v>
      </c>
      <c r="B143" s="142">
        <v>0</v>
      </c>
      <c r="C143" s="143">
        <v>134052.25</v>
      </c>
      <c r="D143" s="143">
        <v>212333.33</v>
      </c>
      <c r="E143" s="142">
        <v>0</v>
      </c>
      <c r="F143" s="146" t="s">
        <v>351</v>
      </c>
    </row>
    <row r="144" spans="1:6" ht="21" customHeight="1" thickBot="1">
      <c r="A144" s="149" t="s">
        <v>352</v>
      </c>
      <c r="B144" s="142">
        <v>0</v>
      </c>
      <c r="C144" s="143">
        <v>138215.24</v>
      </c>
      <c r="D144" s="143">
        <v>542157.3</v>
      </c>
      <c r="E144" s="142">
        <v>0</v>
      </c>
      <c r="F144" s="146" t="s">
        <v>351</v>
      </c>
    </row>
    <row r="145" spans="1:6" ht="21" customHeight="1" thickBot="1">
      <c r="A145" s="149" t="s">
        <v>353</v>
      </c>
      <c r="B145" s="142">
        <v>0</v>
      </c>
      <c r="C145" s="143">
        <v>150361.53</v>
      </c>
      <c r="D145" s="143">
        <v>519762.01</v>
      </c>
      <c r="E145" s="142">
        <v>0</v>
      </c>
      <c r="F145" s="146" t="s">
        <v>351</v>
      </c>
    </row>
    <row r="146" spans="1:6" ht="21" customHeight="1" thickBot="1">
      <c r="A146" s="149" t="s">
        <v>354</v>
      </c>
      <c r="B146" s="142">
        <v>0</v>
      </c>
      <c r="C146" s="143">
        <v>452972.04</v>
      </c>
      <c r="D146" s="143">
        <v>767837.01</v>
      </c>
      <c r="E146" s="142">
        <v>0</v>
      </c>
      <c r="F146" s="146" t="s">
        <v>351</v>
      </c>
    </row>
    <row r="147" spans="1:6" ht="21" customHeight="1" thickBot="1">
      <c r="A147" s="149" t="s">
        <v>355</v>
      </c>
      <c r="B147" s="142">
        <v>0</v>
      </c>
      <c r="C147" s="143">
        <v>409864.57</v>
      </c>
      <c r="D147" s="143">
        <v>334991.24</v>
      </c>
      <c r="E147" s="142">
        <v>0</v>
      </c>
      <c r="F147" s="146" t="s">
        <v>351</v>
      </c>
    </row>
    <row r="148" spans="1:6" ht="21" customHeight="1" thickBot="1">
      <c r="A148" s="149" t="s">
        <v>356</v>
      </c>
      <c r="B148" s="142">
        <v>0</v>
      </c>
      <c r="C148" s="143">
        <v>480643.18</v>
      </c>
      <c r="D148" s="143">
        <v>240489.74</v>
      </c>
      <c r="E148" s="142">
        <v>0</v>
      </c>
      <c r="F148" s="146" t="s">
        <v>351</v>
      </c>
    </row>
    <row r="149" spans="1:6" ht="21" customHeight="1" thickBot="1">
      <c r="A149" s="149" t="s">
        <v>357</v>
      </c>
      <c r="B149" s="142">
        <v>0</v>
      </c>
      <c r="C149" s="143">
        <v>1194058.82</v>
      </c>
      <c r="D149" s="143">
        <v>299923.63</v>
      </c>
      <c r="E149" s="142">
        <v>0</v>
      </c>
      <c r="F149" s="146" t="s">
        <v>351</v>
      </c>
    </row>
    <row r="150" spans="1:6" ht="21" customHeight="1" thickBot="1">
      <c r="A150" s="149" t="s">
        <v>358</v>
      </c>
      <c r="B150" s="142">
        <v>0</v>
      </c>
      <c r="C150" s="143">
        <v>1270279.98</v>
      </c>
      <c r="D150" s="143">
        <v>263983.4</v>
      </c>
      <c r="E150" s="142">
        <v>0</v>
      </c>
      <c r="F150" s="146" t="s">
        <v>351</v>
      </c>
    </row>
    <row r="151" spans="1:6" ht="21" customHeight="1" thickBot="1">
      <c r="A151" s="149" t="s">
        <v>359</v>
      </c>
      <c r="B151" s="142">
        <v>0</v>
      </c>
      <c r="C151" s="143">
        <v>926692.11</v>
      </c>
      <c r="D151" s="143">
        <v>51360</v>
      </c>
      <c r="E151" s="142">
        <v>0</v>
      </c>
      <c r="F151" s="146" t="s">
        <v>351</v>
      </c>
    </row>
    <row r="152" spans="1:6" ht="21" customHeight="1" thickBot="1">
      <c r="A152" s="149" t="s">
        <v>360</v>
      </c>
      <c r="B152" s="143">
        <v>8788000.01</v>
      </c>
      <c r="C152" s="143">
        <v>746558.17</v>
      </c>
      <c r="D152" s="142">
        <v>0</v>
      </c>
      <c r="E152" s="142">
        <v>0</v>
      </c>
      <c r="F152" s="146" t="s">
        <v>351</v>
      </c>
    </row>
    <row r="153" spans="1:6" ht="21" customHeight="1" thickBot="1">
      <c r="A153" s="149" t="s">
        <v>361</v>
      </c>
      <c r="B153" s="143">
        <v>8788000.01</v>
      </c>
      <c r="C153" s="143">
        <v>641080.22</v>
      </c>
      <c r="D153" s="142">
        <v>0</v>
      </c>
      <c r="E153" s="142">
        <v>0</v>
      </c>
      <c r="F153" s="146" t="s">
        <v>351</v>
      </c>
    </row>
    <row r="154" spans="1:6" ht="21" customHeight="1" thickBot="1">
      <c r="A154" s="149" t="s">
        <v>362</v>
      </c>
      <c r="B154" s="143">
        <v>8788000.01</v>
      </c>
      <c r="C154" s="143">
        <v>607778.08</v>
      </c>
      <c r="D154" s="142">
        <v>0</v>
      </c>
      <c r="E154" s="142">
        <v>0</v>
      </c>
      <c r="F154" s="146" t="s">
        <v>351</v>
      </c>
    </row>
    <row r="155" spans="1:6" ht="21" customHeight="1" thickBot="1">
      <c r="A155" s="149" t="s">
        <v>363</v>
      </c>
      <c r="B155" s="143">
        <v>8788000.01</v>
      </c>
      <c r="C155" s="143">
        <v>716417.52</v>
      </c>
      <c r="D155" s="142">
        <v>0</v>
      </c>
      <c r="E155" s="142">
        <v>0</v>
      </c>
      <c r="F155" s="146" t="s">
        <v>286</v>
      </c>
    </row>
    <row r="156" spans="1:6" ht="21" customHeight="1" thickBot="1">
      <c r="A156" s="149" t="s">
        <v>364</v>
      </c>
      <c r="B156" s="143">
        <v>8788000.01</v>
      </c>
      <c r="C156" s="143">
        <v>716417.52</v>
      </c>
      <c r="D156" s="142">
        <v>0</v>
      </c>
      <c r="E156" s="142">
        <v>0</v>
      </c>
      <c r="F156" s="146" t="s">
        <v>286</v>
      </c>
    </row>
    <row r="157" spans="1:6" ht="21" customHeight="1" thickBot="1">
      <c r="A157" s="149" t="s">
        <v>365</v>
      </c>
      <c r="B157" s="143">
        <v>8788000.01</v>
      </c>
      <c r="C157" s="143">
        <v>700423.36</v>
      </c>
      <c r="D157" s="142">
        <v>0</v>
      </c>
      <c r="E157" s="142">
        <v>0</v>
      </c>
      <c r="F157" s="146" t="s">
        <v>286</v>
      </c>
    </row>
    <row r="158" spans="1:6" ht="21" customHeight="1" thickBot="1">
      <c r="A158" s="149" t="s">
        <v>366</v>
      </c>
      <c r="B158" s="143">
        <v>8788000.01</v>
      </c>
      <c r="C158" s="143">
        <v>684429.2</v>
      </c>
      <c r="D158" s="142">
        <v>0</v>
      </c>
      <c r="E158" s="142">
        <v>0</v>
      </c>
      <c r="F158" s="146" t="s">
        <v>286</v>
      </c>
    </row>
    <row r="159" spans="1:6" ht="21" customHeight="1" thickBot="1">
      <c r="A159" s="149" t="s">
        <v>367</v>
      </c>
      <c r="B159" s="143">
        <v>8788000.01</v>
      </c>
      <c r="C159" s="143">
        <v>668435.04</v>
      </c>
      <c r="D159" s="142">
        <v>0</v>
      </c>
      <c r="E159" s="142">
        <v>0</v>
      </c>
      <c r="F159" s="146" t="s">
        <v>286</v>
      </c>
    </row>
    <row r="160" spans="1:6" ht="21" customHeight="1" thickBot="1">
      <c r="A160" s="149" t="s">
        <v>368</v>
      </c>
      <c r="B160" s="143">
        <v>8788000.01</v>
      </c>
      <c r="C160" s="143">
        <v>652440.88</v>
      </c>
      <c r="D160" s="142">
        <v>0</v>
      </c>
      <c r="E160" s="142">
        <v>0</v>
      </c>
      <c r="F160" s="146" t="s">
        <v>286</v>
      </c>
    </row>
    <row r="161" spans="1:6" ht="21" customHeight="1" thickBot="1">
      <c r="A161" s="149" t="s">
        <v>369</v>
      </c>
      <c r="B161" s="143">
        <v>8788000.01</v>
      </c>
      <c r="C161" s="143">
        <v>636446.72</v>
      </c>
      <c r="D161" s="142">
        <v>0</v>
      </c>
      <c r="E161" s="142">
        <v>0</v>
      </c>
      <c r="F161" s="146" t="s">
        <v>286</v>
      </c>
    </row>
    <row r="162" spans="1:6" ht="21" customHeight="1" thickBot="1">
      <c r="A162" s="149" t="s">
        <v>370</v>
      </c>
      <c r="B162" s="143">
        <v>8788000.01</v>
      </c>
      <c r="C162" s="143">
        <v>620452.56</v>
      </c>
      <c r="D162" s="142">
        <v>0</v>
      </c>
      <c r="E162" s="142">
        <v>0</v>
      </c>
      <c r="F162" s="146" t="s">
        <v>286</v>
      </c>
    </row>
    <row r="163" spans="1:6" ht="21" customHeight="1" thickBot="1">
      <c r="A163" s="149" t="s">
        <v>371</v>
      </c>
      <c r="B163" s="143">
        <v>8788000.01</v>
      </c>
      <c r="C163" s="143">
        <v>604458.4</v>
      </c>
      <c r="D163" s="142">
        <v>0</v>
      </c>
      <c r="E163" s="142">
        <v>0</v>
      </c>
      <c r="F163" s="146" t="s">
        <v>286</v>
      </c>
    </row>
    <row r="164" spans="1:6" ht="21" customHeight="1" thickBot="1">
      <c r="A164" s="149" t="s">
        <v>372</v>
      </c>
      <c r="B164" s="143">
        <v>8788000.01</v>
      </c>
      <c r="C164" s="143">
        <v>588464.24</v>
      </c>
      <c r="D164" s="142">
        <v>0</v>
      </c>
      <c r="E164" s="142">
        <v>0</v>
      </c>
      <c r="F164" s="146" t="s">
        <v>286</v>
      </c>
    </row>
    <row r="165" spans="1:6" ht="21" customHeight="1" thickBot="1">
      <c r="A165" s="149" t="s">
        <v>373</v>
      </c>
      <c r="B165" s="143">
        <v>8788000.01</v>
      </c>
      <c r="C165" s="143">
        <v>572470.08</v>
      </c>
      <c r="D165" s="142">
        <v>0</v>
      </c>
      <c r="E165" s="142">
        <v>0</v>
      </c>
      <c r="F165" s="146" t="s">
        <v>286</v>
      </c>
    </row>
    <row r="166" spans="1:6" ht="21" customHeight="1" thickBot="1">
      <c r="A166" s="149" t="s">
        <v>374</v>
      </c>
      <c r="B166" s="143">
        <v>8788000.01</v>
      </c>
      <c r="C166" s="143">
        <v>556475.92</v>
      </c>
      <c r="D166" s="142">
        <v>0</v>
      </c>
      <c r="E166" s="142">
        <v>0</v>
      </c>
      <c r="F166" s="146" t="s">
        <v>286</v>
      </c>
    </row>
    <row r="167" spans="1:6" ht="21" customHeight="1" thickBot="1">
      <c r="A167" s="149" t="s">
        <v>375</v>
      </c>
      <c r="B167" s="143">
        <v>8788000.01</v>
      </c>
      <c r="C167" s="143">
        <v>540481.76</v>
      </c>
      <c r="D167" s="142">
        <v>0</v>
      </c>
      <c r="E167" s="142">
        <v>0</v>
      </c>
      <c r="F167" s="146" t="s">
        <v>286</v>
      </c>
    </row>
    <row r="168" spans="1:6" ht="21" customHeight="1" thickBot="1">
      <c r="A168" s="149" t="s">
        <v>376</v>
      </c>
      <c r="B168" s="143">
        <v>8788000.01</v>
      </c>
      <c r="C168" s="143">
        <v>524487.6</v>
      </c>
      <c r="D168" s="142">
        <v>0</v>
      </c>
      <c r="E168" s="142">
        <v>0</v>
      </c>
      <c r="F168" s="146" t="s">
        <v>286</v>
      </c>
    </row>
    <row r="169" spans="1:6" ht="21" customHeight="1" thickBot="1">
      <c r="A169" s="149" t="s">
        <v>377</v>
      </c>
      <c r="B169" s="143">
        <v>8788000.01</v>
      </c>
      <c r="C169" s="143">
        <v>508493.44</v>
      </c>
      <c r="D169" s="142">
        <v>0</v>
      </c>
      <c r="E169" s="142">
        <v>0</v>
      </c>
      <c r="F169" s="146" t="s">
        <v>286</v>
      </c>
    </row>
    <row r="170" spans="1:6" ht="21" customHeight="1" thickBot="1">
      <c r="A170" s="149" t="s">
        <v>378</v>
      </c>
      <c r="B170" s="143">
        <v>8788000.01</v>
      </c>
      <c r="C170" s="143">
        <v>492499.28</v>
      </c>
      <c r="D170" s="142">
        <v>0</v>
      </c>
      <c r="E170" s="142">
        <v>0</v>
      </c>
      <c r="F170" s="146" t="s">
        <v>286</v>
      </c>
    </row>
    <row r="171" spans="1:6" ht="21" customHeight="1" thickBot="1">
      <c r="A171" s="149" t="s">
        <v>379</v>
      </c>
      <c r="B171" s="143">
        <v>8788000.01</v>
      </c>
      <c r="C171" s="143">
        <v>476505.12</v>
      </c>
      <c r="D171" s="142">
        <v>0</v>
      </c>
      <c r="E171" s="142">
        <v>0</v>
      </c>
      <c r="F171" s="146" t="s">
        <v>286</v>
      </c>
    </row>
    <row r="172" spans="1:6" ht="21" customHeight="1" thickBot="1">
      <c r="A172" s="149" t="s">
        <v>380</v>
      </c>
      <c r="B172" s="143">
        <v>8788000.01</v>
      </c>
      <c r="C172" s="143">
        <v>460510.96</v>
      </c>
      <c r="D172" s="142">
        <v>0</v>
      </c>
      <c r="E172" s="142">
        <v>0</v>
      </c>
      <c r="F172" s="146" t="s">
        <v>286</v>
      </c>
    </row>
    <row r="173" spans="1:6" ht="21" customHeight="1" thickBot="1">
      <c r="A173" s="149" t="s">
        <v>381</v>
      </c>
      <c r="B173" s="143">
        <v>8788000.01</v>
      </c>
      <c r="C173" s="143">
        <v>444516.8</v>
      </c>
      <c r="D173" s="142">
        <v>0</v>
      </c>
      <c r="E173" s="142">
        <v>0</v>
      </c>
      <c r="F173" s="146" t="s">
        <v>286</v>
      </c>
    </row>
    <row r="174" spans="1:6" ht="21" customHeight="1" thickBot="1">
      <c r="A174" s="149" t="s">
        <v>382</v>
      </c>
      <c r="B174" s="143">
        <v>8788000.01</v>
      </c>
      <c r="C174" s="143">
        <v>428522.64</v>
      </c>
      <c r="D174" s="142">
        <v>0</v>
      </c>
      <c r="E174" s="142">
        <v>0</v>
      </c>
      <c r="F174" s="146" t="s">
        <v>286</v>
      </c>
    </row>
    <row r="175" spans="1:6" ht="21" customHeight="1" thickBot="1">
      <c r="A175" s="149" t="s">
        <v>383</v>
      </c>
      <c r="B175" s="143">
        <v>8788000.01</v>
      </c>
      <c r="C175" s="143">
        <v>412528.48</v>
      </c>
      <c r="D175" s="142">
        <v>0</v>
      </c>
      <c r="E175" s="142">
        <v>0</v>
      </c>
      <c r="F175" s="146" t="s">
        <v>286</v>
      </c>
    </row>
    <row r="176" spans="1:6" ht="21" customHeight="1" thickBot="1">
      <c r="A176" s="149" t="s">
        <v>384</v>
      </c>
      <c r="B176" s="143">
        <v>8788000.01</v>
      </c>
      <c r="C176" s="143">
        <v>396534.32</v>
      </c>
      <c r="D176" s="142">
        <v>0</v>
      </c>
      <c r="E176" s="142">
        <v>0</v>
      </c>
      <c r="F176" s="146" t="s">
        <v>286</v>
      </c>
    </row>
    <row r="177" spans="1:6" ht="21" customHeight="1" thickBot="1">
      <c r="A177" s="149" t="s">
        <v>385</v>
      </c>
      <c r="B177" s="143">
        <v>8788000.01</v>
      </c>
      <c r="C177" s="143">
        <v>380540.16</v>
      </c>
      <c r="D177" s="142">
        <v>0</v>
      </c>
      <c r="E177" s="142">
        <v>0</v>
      </c>
      <c r="F177" s="146" t="s">
        <v>286</v>
      </c>
    </row>
    <row r="178" spans="1:6" ht="21" customHeight="1" thickBot="1">
      <c r="A178" s="149" t="s">
        <v>386</v>
      </c>
      <c r="B178" s="143">
        <v>8788000.01</v>
      </c>
      <c r="C178" s="143">
        <v>364546</v>
      </c>
      <c r="D178" s="142">
        <v>0</v>
      </c>
      <c r="E178" s="142">
        <v>0</v>
      </c>
      <c r="F178" s="146" t="s">
        <v>286</v>
      </c>
    </row>
    <row r="179" spans="1:6" ht="21" customHeight="1" thickBot="1">
      <c r="A179" s="149" t="s">
        <v>387</v>
      </c>
      <c r="B179" s="143">
        <v>8788000.01</v>
      </c>
      <c r="C179" s="143">
        <v>348551.84</v>
      </c>
      <c r="D179" s="142">
        <v>0</v>
      </c>
      <c r="E179" s="142">
        <v>0</v>
      </c>
      <c r="F179" s="146" t="s">
        <v>286</v>
      </c>
    </row>
    <row r="180" spans="1:6" ht="21" customHeight="1" thickBot="1">
      <c r="A180" s="149" t="s">
        <v>388</v>
      </c>
      <c r="B180" s="143">
        <v>8788000.01</v>
      </c>
      <c r="C180" s="143">
        <v>332557.68</v>
      </c>
      <c r="D180" s="142">
        <v>0</v>
      </c>
      <c r="E180" s="142">
        <v>0</v>
      </c>
      <c r="F180" s="146" t="s">
        <v>286</v>
      </c>
    </row>
    <row r="181" spans="1:6" ht="21" customHeight="1" thickBot="1">
      <c r="A181" s="149" t="s">
        <v>389</v>
      </c>
      <c r="B181" s="143">
        <v>8788000.01</v>
      </c>
      <c r="C181" s="143">
        <v>316563.52</v>
      </c>
      <c r="D181" s="142">
        <v>0</v>
      </c>
      <c r="E181" s="142">
        <v>0</v>
      </c>
      <c r="F181" s="146" t="s">
        <v>286</v>
      </c>
    </row>
    <row r="182" spans="1:6" ht="21" customHeight="1" thickBot="1">
      <c r="A182" s="149" t="s">
        <v>390</v>
      </c>
      <c r="B182" s="143">
        <v>8788000.01</v>
      </c>
      <c r="C182" s="143">
        <v>300569.36</v>
      </c>
      <c r="D182" s="142">
        <v>0</v>
      </c>
      <c r="E182" s="142">
        <v>0</v>
      </c>
      <c r="F182" s="146" t="s">
        <v>286</v>
      </c>
    </row>
    <row r="183" spans="1:6" ht="21" customHeight="1" thickBot="1">
      <c r="A183" s="149" t="s">
        <v>391</v>
      </c>
      <c r="B183" s="143">
        <v>8788000.01</v>
      </c>
      <c r="C183" s="143">
        <v>284575.2</v>
      </c>
      <c r="D183" s="142">
        <v>0</v>
      </c>
      <c r="E183" s="142">
        <v>0</v>
      </c>
      <c r="F183" s="146" t="s">
        <v>286</v>
      </c>
    </row>
    <row r="184" spans="1:6" ht="21" customHeight="1" thickBot="1">
      <c r="A184" s="149" t="s">
        <v>392</v>
      </c>
      <c r="B184" s="143">
        <v>8788000.01</v>
      </c>
      <c r="C184" s="143">
        <v>268581.04</v>
      </c>
      <c r="D184" s="142">
        <v>0</v>
      </c>
      <c r="E184" s="142">
        <v>0</v>
      </c>
      <c r="F184" s="146" t="s">
        <v>286</v>
      </c>
    </row>
    <row r="185" spans="1:6" ht="21" customHeight="1" thickBot="1">
      <c r="A185" s="149" t="s">
        <v>393</v>
      </c>
      <c r="B185" s="143">
        <v>8788000.01</v>
      </c>
      <c r="C185" s="143">
        <v>252586.88</v>
      </c>
      <c r="D185" s="142">
        <v>0</v>
      </c>
      <c r="E185" s="142">
        <v>0</v>
      </c>
      <c r="F185" s="146" t="s">
        <v>286</v>
      </c>
    </row>
    <row r="186" spans="1:6" ht="21" customHeight="1" thickBot="1">
      <c r="A186" s="149" t="s">
        <v>394</v>
      </c>
      <c r="B186" s="143">
        <v>8788000.01</v>
      </c>
      <c r="C186" s="143">
        <v>236592.72</v>
      </c>
      <c r="D186" s="142">
        <v>0</v>
      </c>
      <c r="E186" s="142">
        <v>0</v>
      </c>
      <c r="F186" s="146" t="s">
        <v>286</v>
      </c>
    </row>
    <row r="187" spans="1:6" ht="21" customHeight="1" thickBot="1">
      <c r="A187" s="149" t="s">
        <v>395</v>
      </c>
      <c r="B187" s="143">
        <v>8788000.01</v>
      </c>
      <c r="C187" s="143">
        <v>220598.56</v>
      </c>
      <c r="D187" s="142">
        <v>0</v>
      </c>
      <c r="E187" s="142">
        <v>0</v>
      </c>
      <c r="F187" s="146" t="s">
        <v>286</v>
      </c>
    </row>
    <row r="188" spans="1:6" ht="21" customHeight="1" thickBot="1">
      <c r="A188" s="149" t="s">
        <v>396</v>
      </c>
      <c r="B188" s="143">
        <v>8788000.01</v>
      </c>
      <c r="C188" s="143">
        <v>204604.4</v>
      </c>
      <c r="D188" s="142">
        <v>0</v>
      </c>
      <c r="E188" s="142">
        <v>0</v>
      </c>
      <c r="F188" s="146" t="s">
        <v>286</v>
      </c>
    </row>
    <row r="189" spans="1:6" ht="21" customHeight="1" thickBot="1">
      <c r="A189" s="149" t="s">
        <v>397</v>
      </c>
      <c r="B189" s="143">
        <v>8788000.01</v>
      </c>
      <c r="C189" s="143">
        <v>188610.24</v>
      </c>
      <c r="D189" s="142">
        <v>0</v>
      </c>
      <c r="E189" s="142">
        <v>0</v>
      </c>
      <c r="F189" s="146" t="s">
        <v>286</v>
      </c>
    </row>
    <row r="190" spans="1:6" ht="21" customHeight="1" thickBot="1">
      <c r="A190" s="149" t="s">
        <v>398</v>
      </c>
      <c r="B190" s="143">
        <v>8788000.01</v>
      </c>
      <c r="C190" s="143">
        <v>172616.08</v>
      </c>
      <c r="D190" s="142">
        <v>0</v>
      </c>
      <c r="E190" s="142">
        <v>0</v>
      </c>
      <c r="F190" s="146" t="s">
        <v>286</v>
      </c>
    </row>
    <row r="191" spans="1:6" ht="21" customHeight="1" thickBot="1">
      <c r="A191" s="149" t="s">
        <v>399</v>
      </c>
      <c r="B191" s="143">
        <v>8787999.61</v>
      </c>
      <c r="C191" s="143">
        <v>156621.92</v>
      </c>
      <c r="D191" s="142">
        <v>0</v>
      </c>
      <c r="E191" s="142">
        <v>0</v>
      </c>
      <c r="F191" s="146" t="s">
        <v>286</v>
      </c>
    </row>
    <row r="192" spans="1:6" ht="21" customHeight="1" thickBot="1">
      <c r="A192" s="150" t="s">
        <v>346</v>
      </c>
      <c r="B192" s="144">
        <v>351520000</v>
      </c>
      <c r="C192" s="144">
        <v>23583683.63</v>
      </c>
      <c r="D192" s="144">
        <v>3232837.66</v>
      </c>
      <c r="E192" s="145">
        <v>0</v>
      </c>
      <c r="F192" s="147"/>
    </row>
    <row r="193" spans="1:6" ht="21" customHeight="1" thickBot="1">
      <c r="A193" s="148"/>
      <c r="B193" s="19"/>
      <c r="C193" s="19"/>
      <c r="D193" s="19"/>
      <c r="E193" s="19"/>
      <c r="F193" s="148"/>
    </row>
    <row r="194" spans="1:6" ht="21" customHeight="1" thickBot="1">
      <c r="A194" s="184" t="s">
        <v>276</v>
      </c>
      <c r="B194" s="185"/>
      <c r="C194" s="185"/>
      <c r="D194" s="185"/>
      <c r="E194" s="185"/>
      <c r="F194" s="186"/>
    </row>
    <row r="195" spans="1:6" ht="21" customHeight="1" thickBot="1">
      <c r="A195" s="193" t="s">
        <v>400</v>
      </c>
      <c r="B195" s="194"/>
      <c r="C195" s="194"/>
      <c r="D195" s="194"/>
      <c r="E195" s="194"/>
      <c r="F195" s="195"/>
    </row>
    <row r="196" spans="1:6" ht="21" customHeight="1" thickBot="1">
      <c r="A196" s="138"/>
      <c r="B196" s="139"/>
      <c r="C196" s="140" t="s">
        <v>278</v>
      </c>
      <c r="D196" s="139"/>
      <c r="E196" s="139"/>
      <c r="F196" s="139"/>
    </row>
    <row r="197" spans="1:6" ht="21" customHeight="1" thickBot="1">
      <c r="A197" s="141" t="s">
        <v>279</v>
      </c>
      <c r="B197" s="140" t="s">
        <v>280</v>
      </c>
      <c r="C197" s="140" t="s">
        <v>281</v>
      </c>
      <c r="D197" s="140" t="s">
        <v>282</v>
      </c>
      <c r="E197" s="140" t="s">
        <v>283</v>
      </c>
      <c r="F197" s="140" t="s">
        <v>284</v>
      </c>
    </row>
    <row r="198" spans="1:6" ht="21" customHeight="1" thickBot="1">
      <c r="A198" s="149" t="s">
        <v>401</v>
      </c>
      <c r="B198" s="142">
        <v>0</v>
      </c>
      <c r="C198" s="142">
        <v>0</v>
      </c>
      <c r="D198" s="143">
        <v>163972.6</v>
      </c>
      <c r="E198" s="142">
        <v>0</v>
      </c>
      <c r="F198" s="146" t="s">
        <v>351</v>
      </c>
    </row>
    <row r="199" spans="1:6" ht="21" customHeight="1" thickBot="1">
      <c r="A199" s="149" t="s">
        <v>402</v>
      </c>
      <c r="B199" s="142">
        <v>0</v>
      </c>
      <c r="C199" s="143">
        <v>1952.22</v>
      </c>
      <c r="D199" s="143">
        <v>425410.4</v>
      </c>
      <c r="E199" s="142">
        <v>0</v>
      </c>
      <c r="F199" s="146" t="s">
        <v>351</v>
      </c>
    </row>
    <row r="200" spans="1:6" ht="21" customHeight="1" thickBot="1">
      <c r="A200" s="149" t="s">
        <v>403</v>
      </c>
      <c r="B200" s="142">
        <v>0</v>
      </c>
      <c r="C200" s="143">
        <v>156177.37</v>
      </c>
      <c r="D200" s="143">
        <v>640951.03</v>
      </c>
      <c r="E200" s="142">
        <v>0</v>
      </c>
      <c r="F200" s="146" t="s">
        <v>351</v>
      </c>
    </row>
    <row r="201" spans="1:6" ht="21" customHeight="1" thickBot="1">
      <c r="A201" s="149" t="s">
        <v>404</v>
      </c>
      <c r="B201" s="142">
        <v>0</v>
      </c>
      <c r="C201" s="143">
        <v>181847.12</v>
      </c>
      <c r="D201" s="143">
        <v>190599.88</v>
      </c>
      <c r="E201" s="142">
        <v>0</v>
      </c>
      <c r="F201" s="146" t="s">
        <v>351</v>
      </c>
    </row>
    <row r="202" spans="1:6" ht="21" customHeight="1" thickBot="1">
      <c r="A202" s="149" t="s">
        <v>405</v>
      </c>
      <c r="B202" s="142">
        <v>0</v>
      </c>
      <c r="C202" s="143">
        <v>163385.26</v>
      </c>
      <c r="D202" s="143">
        <v>182535.42</v>
      </c>
      <c r="E202" s="142">
        <v>0</v>
      </c>
      <c r="F202" s="146" t="s">
        <v>351</v>
      </c>
    </row>
    <row r="203" spans="1:6" ht="21" customHeight="1" thickBot="1">
      <c r="A203" s="149" t="s">
        <v>406</v>
      </c>
      <c r="B203" s="142">
        <v>0</v>
      </c>
      <c r="C203" s="143">
        <v>175449.47</v>
      </c>
      <c r="D203" s="143">
        <v>156580.07</v>
      </c>
      <c r="E203" s="142">
        <v>0</v>
      </c>
      <c r="F203" s="146" t="s">
        <v>351</v>
      </c>
    </row>
    <row r="204" spans="1:6" ht="21" customHeight="1" thickBot="1">
      <c r="A204" s="149" t="s">
        <v>407</v>
      </c>
      <c r="B204" s="142">
        <v>0</v>
      </c>
      <c r="C204" s="143">
        <v>213668.27</v>
      </c>
      <c r="D204" s="143">
        <v>138919.47</v>
      </c>
      <c r="E204" s="142">
        <v>0</v>
      </c>
      <c r="F204" s="146" t="s">
        <v>351</v>
      </c>
    </row>
    <row r="205" spans="1:6" ht="21" customHeight="1" thickBot="1">
      <c r="A205" s="149" t="s">
        <v>408</v>
      </c>
      <c r="B205" s="142">
        <v>0</v>
      </c>
      <c r="C205" s="143">
        <v>229355.16</v>
      </c>
      <c r="D205" s="143">
        <v>132230.27</v>
      </c>
      <c r="E205" s="142">
        <v>0</v>
      </c>
      <c r="F205" s="146" t="s">
        <v>286</v>
      </c>
    </row>
    <row r="206" spans="1:6" ht="21" customHeight="1" thickBot="1">
      <c r="A206" s="149" t="s">
        <v>409</v>
      </c>
      <c r="B206" s="142">
        <v>0</v>
      </c>
      <c r="C206" s="143">
        <v>296328.47</v>
      </c>
      <c r="D206" s="143">
        <v>111518.77</v>
      </c>
      <c r="E206" s="142">
        <v>0</v>
      </c>
      <c r="F206" s="146" t="s">
        <v>286</v>
      </c>
    </row>
    <row r="207" spans="1:6" ht="21" customHeight="1" thickBot="1">
      <c r="A207" s="149" t="s">
        <v>410</v>
      </c>
      <c r="B207" s="143">
        <v>2483448</v>
      </c>
      <c r="C207" s="143">
        <v>462764.04</v>
      </c>
      <c r="D207" s="143">
        <v>60048.57</v>
      </c>
      <c r="E207" s="142">
        <v>0</v>
      </c>
      <c r="F207" s="146" t="s">
        <v>286</v>
      </c>
    </row>
    <row r="208" spans="1:6" ht="21" customHeight="1" thickBot="1">
      <c r="A208" s="149" t="s">
        <v>411</v>
      </c>
      <c r="B208" s="143">
        <v>2607621</v>
      </c>
      <c r="C208" s="143">
        <v>629199.62</v>
      </c>
      <c r="D208" s="142">
        <v>0</v>
      </c>
      <c r="E208" s="142">
        <v>0</v>
      </c>
      <c r="F208" s="146" t="s">
        <v>286</v>
      </c>
    </row>
    <row r="209" spans="1:6" ht="21" customHeight="1" thickBot="1">
      <c r="A209" s="149" t="s">
        <v>412</v>
      </c>
      <c r="B209" s="143">
        <v>2738001</v>
      </c>
      <c r="C209" s="143">
        <v>650701.45</v>
      </c>
      <c r="D209" s="142">
        <v>0</v>
      </c>
      <c r="E209" s="142">
        <v>0</v>
      </c>
      <c r="F209" s="146" t="s">
        <v>286</v>
      </c>
    </row>
    <row r="210" spans="1:6" ht="21" customHeight="1" thickBot="1">
      <c r="A210" s="149" t="s">
        <v>413</v>
      </c>
      <c r="B210" s="143">
        <v>2874903</v>
      </c>
      <c r="C210" s="143">
        <v>644152.15</v>
      </c>
      <c r="D210" s="142">
        <v>0</v>
      </c>
      <c r="E210" s="142">
        <v>0</v>
      </c>
      <c r="F210" s="146" t="s">
        <v>286</v>
      </c>
    </row>
    <row r="211" spans="1:6" ht="21" customHeight="1" thickBot="1">
      <c r="A211" s="149" t="s">
        <v>414</v>
      </c>
      <c r="B211" s="143">
        <v>3018648</v>
      </c>
      <c r="C211" s="143">
        <v>637275.38</v>
      </c>
      <c r="D211" s="142">
        <v>0</v>
      </c>
      <c r="E211" s="142">
        <v>0</v>
      </c>
      <c r="F211" s="146" t="s">
        <v>286</v>
      </c>
    </row>
    <row r="212" spans="1:6" ht="21" customHeight="1" thickBot="1">
      <c r="A212" s="149" t="s">
        <v>415</v>
      </c>
      <c r="B212" s="143">
        <v>3169578</v>
      </c>
      <c r="C212" s="143">
        <v>630054.78</v>
      </c>
      <c r="D212" s="142">
        <v>0</v>
      </c>
      <c r="E212" s="142">
        <v>0</v>
      </c>
      <c r="F212" s="146" t="s">
        <v>286</v>
      </c>
    </row>
    <row r="213" spans="1:6" ht="21" customHeight="1" thickBot="1">
      <c r="A213" s="149" t="s">
        <v>416</v>
      </c>
      <c r="B213" s="143">
        <v>3328059</v>
      </c>
      <c r="C213" s="143">
        <v>622473.15</v>
      </c>
      <c r="D213" s="142">
        <v>0</v>
      </c>
      <c r="E213" s="142">
        <v>0</v>
      </c>
      <c r="F213" s="146" t="s">
        <v>286</v>
      </c>
    </row>
    <row r="214" spans="1:6" ht="21" customHeight="1" thickBot="1">
      <c r="A214" s="149" t="s">
        <v>417</v>
      </c>
      <c r="B214" s="143">
        <v>3494460</v>
      </c>
      <c r="C214" s="143">
        <v>614512.43</v>
      </c>
      <c r="D214" s="142">
        <v>0</v>
      </c>
      <c r="E214" s="142">
        <v>0</v>
      </c>
      <c r="F214" s="146" t="s">
        <v>286</v>
      </c>
    </row>
    <row r="215" spans="1:6" ht="21" customHeight="1" thickBot="1">
      <c r="A215" s="149" t="s">
        <v>418</v>
      </c>
      <c r="B215" s="143">
        <v>3669183</v>
      </c>
      <c r="C215" s="143">
        <v>606153.68</v>
      </c>
      <c r="D215" s="142">
        <v>0</v>
      </c>
      <c r="E215" s="142">
        <v>0</v>
      </c>
      <c r="F215" s="146" t="s">
        <v>286</v>
      </c>
    </row>
    <row r="216" spans="1:6" ht="21" customHeight="1" thickBot="1">
      <c r="A216" s="149" t="s">
        <v>419</v>
      </c>
      <c r="B216" s="143">
        <v>3852642</v>
      </c>
      <c r="C216" s="143">
        <v>597377</v>
      </c>
      <c r="D216" s="142">
        <v>0</v>
      </c>
      <c r="E216" s="142">
        <v>0</v>
      </c>
      <c r="F216" s="146" t="s">
        <v>286</v>
      </c>
    </row>
    <row r="217" spans="1:6" ht="21" customHeight="1" thickBot="1">
      <c r="A217" s="149" t="s">
        <v>420</v>
      </c>
      <c r="B217" s="143">
        <v>4045275</v>
      </c>
      <c r="C217" s="143">
        <v>588161.48</v>
      </c>
      <c r="D217" s="142">
        <v>0</v>
      </c>
      <c r="E217" s="142">
        <v>0</v>
      </c>
      <c r="F217" s="146" t="s">
        <v>286</v>
      </c>
    </row>
    <row r="218" spans="1:6" ht="21" customHeight="1" thickBot="1">
      <c r="A218" s="149" t="s">
        <v>421</v>
      </c>
      <c r="B218" s="143">
        <v>4247538</v>
      </c>
      <c r="C218" s="143">
        <v>578485.18</v>
      </c>
      <c r="D218" s="142">
        <v>0</v>
      </c>
      <c r="E218" s="142">
        <v>0</v>
      </c>
      <c r="F218" s="146" t="s">
        <v>286</v>
      </c>
    </row>
    <row r="219" spans="1:6" ht="21" customHeight="1" thickBot="1">
      <c r="A219" s="149" t="s">
        <v>422</v>
      </c>
      <c r="B219" s="143">
        <v>4459917</v>
      </c>
      <c r="C219" s="143">
        <v>568325.07</v>
      </c>
      <c r="D219" s="142">
        <v>0</v>
      </c>
      <c r="E219" s="142">
        <v>0</v>
      </c>
      <c r="F219" s="146" t="s">
        <v>286</v>
      </c>
    </row>
    <row r="220" spans="1:6" ht="21" customHeight="1" thickBot="1">
      <c r="A220" s="149" t="s">
        <v>423</v>
      </c>
      <c r="B220" s="143">
        <v>4682913</v>
      </c>
      <c r="C220" s="143">
        <v>557656.95</v>
      </c>
      <c r="D220" s="142">
        <v>0</v>
      </c>
      <c r="E220" s="142">
        <v>0</v>
      </c>
      <c r="F220" s="146" t="s">
        <v>286</v>
      </c>
    </row>
    <row r="221" spans="1:6" ht="21" customHeight="1" thickBot="1">
      <c r="A221" s="149" t="s">
        <v>424</v>
      </c>
      <c r="B221" s="143">
        <v>4917057</v>
      </c>
      <c r="C221" s="143">
        <v>546455.42</v>
      </c>
      <c r="D221" s="142">
        <v>0</v>
      </c>
      <c r="E221" s="142">
        <v>0</v>
      </c>
      <c r="F221" s="146" t="s">
        <v>286</v>
      </c>
    </row>
    <row r="222" spans="1:6" ht="21" customHeight="1" thickBot="1">
      <c r="A222" s="149" t="s">
        <v>425</v>
      </c>
      <c r="B222" s="143">
        <v>5162910</v>
      </c>
      <c r="C222" s="143">
        <v>534693.82</v>
      </c>
      <c r="D222" s="142">
        <v>0</v>
      </c>
      <c r="E222" s="142">
        <v>0</v>
      </c>
      <c r="F222" s="146" t="s">
        <v>286</v>
      </c>
    </row>
    <row r="223" spans="1:6" ht="21" customHeight="1" thickBot="1">
      <c r="A223" s="149" t="s">
        <v>426</v>
      </c>
      <c r="B223" s="143">
        <v>5421057</v>
      </c>
      <c r="C223" s="143">
        <v>522344.14</v>
      </c>
      <c r="D223" s="142">
        <v>0</v>
      </c>
      <c r="E223" s="142">
        <v>0</v>
      </c>
      <c r="F223" s="146" t="s">
        <v>286</v>
      </c>
    </row>
    <row r="224" spans="1:6" ht="21" customHeight="1" thickBot="1">
      <c r="A224" s="149" t="s">
        <v>427</v>
      </c>
      <c r="B224" s="143">
        <v>5692107</v>
      </c>
      <c r="C224" s="143">
        <v>509376.97</v>
      </c>
      <c r="D224" s="142">
        <v>0</v>
      </c>
      <c r="E224" s="142">
        <v>0</v>
      </c>
      <c r="F224" s="146" t="s">
        <v>286</v>
      </c>
    </row>
    <row r="225" spans="1:6" ht="21" customHeight="1" thickBot="1">
      <c r="A225" s="149" t="s">
        <v>428</v>
      </c>
      <c r="B225" s="143">
        <v>5976714</v>
      </c>
      <c r="C225" s="143">
        <v>495761.45</v>
      </c>
      <c r="D225" s="142">
        <v>0</v>
      </c>
      <c r="E225" s="142">
        <v>0</v>
      </c>
      <c r="F225" s="146" t="s">
        <v>286</v>
      </c>
    </row>
    <row r="226" spans="1:6" ht="21" customHeight="1" thickBot="1">
      <c r="A226" s="149" t="s">
        <v>429</v>
      </c>
      <c r="B226" s="143">
        <v>6275550</v>
      </c>
      <c r="C226" s="143">
        <v>481465.15</v>
      </c>
      <c r="D226" s="142">
        <v>0</v>
      </c>
      <c r="E226" s="142">
        <v>0</v>
      </c>
      <c r="F226" s="146" t="s">
        <v>286</v>
      </c>
    </row>
    <row r="227" spans="1:6" ht="21" customHeight="1" thickBot="1">
      <c r="A227" s="149" t="s">
        <v>430</v>
      </c>
      <c r="B227" s="143">
        <v>6589326</v>
      </c>
      <c r="C227" s="143">
        <v>466454.03</v>
      </c>
      <c r="D227" s="142">
        <v>0</v>
      </c>
      <c r="E227" s="142">
        <v>0</v>
      </c>
      <c r="F227" s="146" t="s">
        <v>286</v>
      </c>
    </row>
    <row r="228" spans="1:6" ht="21" customHeight="1" thickBot="1">
      <c r="A228" s="149" t="s">
        <v>431</v>
      </c>
      <c r="B228" s="143">
        <v>6918792</v>
      </c>
      <c r="C228" s="143">
        <v>450692.37</v>
      </c>
      <c r="D228" s="142">
        <v>0</v>
      </c>
      <c r="E228" s="142">
        <v>0</v>
      </c>
      <c r="F228" s="146" t="s">
        <v>286</v>
      </c>
    </row>
    <row r="229" spans="1:6" ht="21" customHeight="1" thickBot="1">
      <c r="A229" s="149" t="s">
        <v>432</v>
      </c>
      <c r="B229" s="143">
        <v>7264734</v>
      </c>
      <c r="C229" s="143">
        <v>434142.62</v>
      </c>
      <c r="D229" s="142">
        <v>0</v>
      </c>
      <c r="E229" s="142">
        <v>0</v>
      </c>
      <c r="F229" s="146" t="s">
        <v>286</v>
      </c>
    </row>
    <row r="230" spans="1:6" ht="21" customHeight="1" thickBot="1">
      <c r="A230" s="149" t="s">
        <v>433</v>
      </c>
      <c r="B230" s="143">
        <v>7627971</v>
      </c>
      <c r="C230" s="143">
        <v>416765.37</v>
      </c>
      <c r="D230" s="142">
        <v>0</v>
      </c>
      <c r="E230" s="142">
        <v>0</v>
      </c>
      <c r="F230" s="146" t="s">
        <v>286</v>
      </c>
    </row>
    <row r="231" spans="1:6" ht="21" customHeight="1" thickBot="1">
      <c r="A231" s="149" t="s">
        <v>434</v>
      </c>
      <c r="B231" s="143">
        <v>8009367</v>
      </c>
      <c r="C231" s="143">
        <v>398519.27</v>
      </c>
      <c r="D231" s="142">
        <v>0</v>
      </c>
      <c r="E231" s="142">
        <v>0</v>
      </c>
      <c r="F231" s="146" t="s">
        <v>286</v>
      </c>
    </row>
    <row r="232" spans="1:6" ht="21" customHeight="1" thickBot="1">
      <c r="A232" s="149" t="s">
        <v>435</v>
      </c>
      <c r="B232" s="143">
        <v>8409837</v>
      </c>
      <c r="C232" s="143">
        <v>379360.86</v>
      </c>
      <c r="D232" s="142">
        <v>0</v>
      </c>
      <c r="E232" s="142">
        <v>0</v>
      </c>
      <c r="F232" s="146" t="s">
        <v>286</v>
      </c>
    </row>
    <row r="233" spans="1:6" ht="21" customHeight="1" thickBot="1">
      <c r="A233" s="149" t="s">
        <v>436</v>
      </c>
      <c r="B233" s="143">
        <v>8830329</v>
      </c>
      <c r="C233" s="143">
        <v>359244.53</v>
      </c>
      <c r="D233" s="142">
        <v>0</v>
      </c>
      <c r="E233" s="142">
        <v>0</v>
      </c>
      <c r="F233" s="146" t="s">
        <v>286</v>
      </c>
    </row>
    <row r="234" spans="1:6" ht="21" customHeight="1" thickBot="1">
      <c r="A234" s="149" t="s">
        <v>437</v>
      </c>
      <c r="B234" s="143">
        <v>9271845</v>
      </c>
      <c r="C234" s="143">
        <v>338122.38</v>
      </c>
      <c r="D234" s="142">
        <v>0</v>
      </c>
      <c r="E234" s="142">
        <v>0</v>
      </c>
      <c r="F234" s="146" t="s">
        <v>286</v>
      </c>
    </row>
    <row r="235" spans="1:6" ht="21" customHeight="1" thickBot="1">
      <c r="A235" s="149" t="s">
        <v>438</v>
      </c>
      <c r="B235" s="143">
        <v>9735438</v>
      </c>
      <c r="C235" s="143">
        <v>315944.13</v>
      </c>
      <c r="D235" s="142">
        <v>0</v>
      </c>
      <c r="E235" s="142">
        <v>0</v>
      </c>
      <c r="F235" s="146" t="s">
        <v>286</v>
      </c>
    </row>
    <row r="236" spans="1:6" ht="21" customHeight="1" thickBot="1">
      <c r="A236" s="149" t="s">
        <v>439</v>
      </c>
      <c r="B236" s="143">
        <v>10222209</v>
      </c>
      <c r="C236" s="143">
        <v>292656.96</v>
      </c>
      <c r="D236" s="142">
        <v>0</v>
      </c>
      <c r="E236" s="142">
        <v>0</v>
      </c>
      <c r="F236" s="146" t="s">
        <v>286</v>
      </c>
    </row>
    <row r="237" spans="1:6" ht="21" customHeight="1" thickBot="1">
      <c r="A237" s="149" t="s">
        <v>440</v>
      </c>
      <c r="B237" s="143">
        <v>10733319</v>
      </c>
      <c r="C237" s="143">
        <v>268205.44</v>
      </c>
      <c r="D237" s="142">
        <v>0</v>
      </c>
      <c r="E237" s="142">
        <v>0</v>
      </c>
      <c r="F237" s="146" t="s">
        <v>286</v>
      </c>
    </row>
    <row r="238" spans="1:6" ht="21" customHeight="1" thickBot="1">
      <c r="A238" s="149" t="s">
        <v>441</v>
      </c>
      <c r="B238" s="143">
        <v>11269986</v>
      </c>
      <c r="C238" s="143">
        <v>242531.34</v>
      </c>
      <c r="D238" s="142">
        <v>0</v>
      </c>
      <c r="E238" s="142">
        <v>0</v>
      </c>
      <c r="F238" s="146" t="s">
        <v>286</v>
      </c>
    </row>
    <row r="239" spans="1:6" ht="21" customHeight="1" thickBot="1">
      <c r="A239" s="149" t="s">
        <v>442</v>
      </c>
      <c r="B239" s="143">
        <v>11833485</v>
      </c>
      <c r="C239" s="143">
        <v>215573.53</v>
      </c>
      <c r="D239" s="142">
        <v>0</v>
      </c>
      <c r="E239" s="142">
        <v>0</v>
      </c>
      <c r="F239" s="146" t="s">
        <v>286</v>
      </c>
    </row>
    <row r="240" spans="1:6" ht="21" customHeight="1" thickBot="1">
      <c r="A240" s="149" t="s">
        <v>443</v>
      </c>
      <c r="B240" s="143">
        <v>12425160</v>
      </c>
      <c r="C240" s="143">
        <v>187267.84</v>
      </c>
      <c r="D240" s="142">
        <v>0</v>
      </c>
      <c r="E240" s="142">
        <v>0</v>
      </c>
      <c r="F240" s="146" t="s">
        <v>286</v>
      </c>
    </row>
    <row r="241" spans="1:6" ht="21" customHeight="1" thickBot="1">
      <c r="A241" s="149" t="s">
        <v>444</v>
      </c>
      <c r="B241" s="143">
        <v>13046418</v>
      </c>
      <c r="C241" s="143">
        <v>157546.85</v>
      </c>
      <c r="D241" s="142">
        <v>0</v>
      </c>
      <c r="E241" s="142">
        <v>0</v>
      </c>
      <c r="F241" s="146" t="s">
        <v>286</v>
      </c>
    </row>
    <row r="242" spans="1:6" ht="21" customHeight="1" thickBot="1">
      <c r="A242" s="149" t="s">
        <v>445</v>
      </c>
      <c r="B242" s="143">
        <v>13698738</v>
      </c>
      <c r="C242" s="143">
        <v>126339.82</v>
      </c>
      <c r="D242" s="142">
        <v>0</v>
      </c>
      <c r="E242" s="142">
        <v>0</v>
      </c>
      <c r="F242" s="146" t="s">
        <v>286</v>
      </c>
    </row>
    <row r="243" spans="1:6" ht="21" customHeight="1" thickBot="1">
      <c r="A243" s="149" t="s">
        <v>446</v>
      </c>
      <c r="B243" s="143">
        <v>14383674</v>
      </c>
      <c r="C243" s="143">
        <v>93572.44</v>
      </c>
      <c r="D243" s="142">
        <v>0</v>
      </c>
      <c r="E243" s="142">
        <v>0</v>
      </c>
      <c r="F243" s="146" t="s">
        <v>286</v>
      </c>
    </row>
    <row r="244" spans="1:6" ht="21" customHeight="1" thickBot="1">
      <c r="A244" s="149" t="s">
        <v>447</v>
      </c>
      <c r="B244" s="143">
        <v>15102858</v>
      </c>
      <c r="C244" s="143">
        <v>59166.69</v>
      </c>
      <c r="D244" s="142">
        <v>0</v>
      </c>
      <c r="E244" s="142">
        <v>0</v>
      </c>
      <c r="F244" s="146" t="s">
        <v>286</v>
      </c>
    </row>
    <row r="245" spans="1:6" ht="21" customHeight="1" thickBot="1">
      <c r="A245" s="149" t="s">
        <v>448</v>
      </c>
      <c r="B245" s="143">
        <v>15858000</v>
      </c>
      <c r="C245" s="143">
        <v>23040.66</v>
      </c>
      <c r="D245" s="142">
        <v>0</v>
      </c>
      <c r="E245" s="142">
        <v>0</v>
      </c>
      <c r="F245" s="146" t="s">
        <v>286</v>
      </c>
    </row>
    <row r="246" spans="1:6" ht="21" customHeight="1" thickBot="1">
      <c r="A246" s="149" t="s">
        <v>449</v>
      </c>
      <c r="B246" s="143">
        <v>16650933</v>
      </c>
      <c r="C246" s="143">
        <v>-14891.68</v>
      </c>
      <c r="D246" s="142">
        <v>0</v>
      </c>
      <c r="E246" s="142">
        <v>0</v>
      </c>
      <c r="F246" s="146" t="s">
        <v>286</v>
      </c>
    </row>
    <row r="247" spans="1:6" ht="21" customHeight="1" thickBot="1">
      <c r="A247" s="150" t="s">
        <v>346</v>
      </c>
      <c r="B247" s="144">
        <v>300000000</v>
      </c>
      <c r="C247" s="144">
        <v>18105808.1</v>
      </c>
      <c r="D247" s="144">
        <v>2202766.48</v>
      </c>
      <c r="E247" s="145">
        <v>0</v>
      </c>
      <c r="F247" s="147"/>
    </row>
    <row r="248" spans="1:6" ht="21" customHeight="1" thickBot="1">
      <c r="A248" s="148"/>
      <c r="B248" s="19"/>
      <c r="C248" s="19"/>
      <c r="D248" s="19"/>
      <c r="E248" s="19"/>
      <c r="F248" s="148"/>
    </row>
    <row r="249" spans="1:6" ht="21" customHeight="1" thickBot="1">
      <c r="A249" s="184" t="s">
        <v>276</v>
      </c>
      <c r="B249" s="185"/>
      <c r="C249" s="185"/>
      <c r="D249" s="185"/>
      <c r="E249" s="185"/>
      <c r="F249" s="186"/>
    </row>
    <row r="250" spans="1:6" ht="21" customHeight="1" thickBot="1">
      <c r="A250" s="193" t="s">
        <v>450</v>
      </c>
      <c r="B250" s="194"/>
      <c r="C250" s="194"/>
      <c r="D250" s="194"/>
      <c r="E250" s="194"/>
      <c r="F250" s="195"/>
    </row>
    <row r="251" spans="1:6" ht="21" customHeight="1" thickBot="1">
      <c r="A251" s="138"/>
      <c r="B251" s="139"/>
      <c r="C251" s="140" t="s">
        <v>278</v>
      </c>
      <c r="D251" s="139"/>
      <c r="E251" s="139"/>
      <c r="F251" s="139"/>
    </row>
    <row r="252" spans="1:6" ht="21" customHeight="1" thickBot="1">
      <c r="A252" s="141" t="s">
        <v>279</v>
      </c>
      <c r="B252" s="140" t="s">
        <v>280</v>
      </c>
      <c r="C252" s="140" t="s">
        <v>281</v>
      </c>
      <c r="D252" s="140" t="s">
        <v>282</v>
      </c>
      <c r="E252" s="140" t="s">
        <v>283</v>
      </c>
      <c r="F252" s="140" t="s">
        <v>284</v>
      </c>
    </row>
    <row r="253" spans="1:6" ht="21" customHeight="1" thickBot="1">
      <c r="A253" s="149" t="s">
        <v>405</v>
      </c>
      <c r="B253" s="142">
        <v>0</v>
      </c>
      <c r="C253" s="142">
        <v>0</v>
      </c>
      <c r="D253" s="143">
        <v>50005.48</v>
      </c>
      <c r="E253" s="142">
        <v>0</v>
      </c>
      <c r="F253" s="146" t="s">
        <v>351</v>
      </c>
    </row>
    <row r="254" spans="1:6" ht="21" customHeight="1" thickBot="1">
      <c r="A254" s="149" t="s">
        <v>406</v>
      </c>
      <c r="B254" s="142">
        <v>0</v>
      </c>
      <c r="C254" s="142">
        <v>0</v>
      </c>
      <c r="D254" s="143">
        <v>50005.48</v>
      </c>
      <c r="E254" s="142">
        <v>0</v>
      </c>
      <c r="F254" s="146" t="s">
        <v>351</v>
      </c>
    </row>
    <row r="255" spans="1:6" ht="21" customHeight="1" thickBot="1">
      <c r="A255" s="149" t="s">
        <v>407</v>
      </c>
      <c r="B255" s="142">
        <v>0</v>
      </c>
      <c r="C255" s="142">
        <v>0</v>
      </c>
      <c r="D255" s="143">
        <v>29971.23</v>
      </c>
      <c r="E255" s="142">
        <v>0</v>
      </c>
      <c r="F255" s="146" t="s">
        <v>351</v>
      </c>
    </row>
    <row r="256" spans="1:6" ht="21" customHeight="1" thickBot="1">
      <c r="A256" s="149" t="s">
        <v>408</v>
      </c>
      <c r="B256" s="142">
        <v>0</v>
      </c>
      <c r="C256" s="142">
        <v>0</v>
      </c>
      <c r="D256" s="143">
        <v>25964.38</v>
      </c>
      <c r="E256" s="142">
        <v>0</v>
      </c>
      <c r="F256" s="146" t="s">
        <v>286</v>
      </c>
    </row>
    <row r="257" spans="1:6" ht="21" customHeight="1" thickBot="1">
      <c r="A257" s="149" t="s">
        <v>409</v>
      </c>
      <c r="B257" s="142">
        <v>0</v>
      </c>
      <c r="C257" s="143">
        <v>6628.36</v>
      </c>
      <c r="D257" s="143">
        <v>23914.57</v>
      </c>
      <c r="E257" s="142">
        <v>0</v>
      </c>
      <c r="F257" s="146" t="s">
        <v>286</v>
      </c>
    </row>
    <row r="258" spans="1:6" ht="21" customHeight="1" thickBot="1">
      <c r="A258" s="149" t="s">
        <v>410</v>
      </c>
      <c r="B258" s="143">
        <v>559603.62</v>
      </c>
      <c r="C258" s="143">
        <v>15466.17</v>
      </c>
      <c r="D258" s="143">
        <v>21181.47</v>
      </c>
      <c r="E258" s="142">
        <v>0</v>
      </c>
      <c r="F258" s="146" t="s">
        <v>286</v>
      </c>
    </row>
    <row r="259" spans="1:6" ht="21" customHeight="1" thickBot="1">
      <c r="A259" s="149" t="s">
        <v>411</v>
      </c>
      <c r="B259" s="143">
        <v>587583.93</v>
      </c>
      <c r="C259" s="143">
        <v>24303.98</v>
      </c>
      <c r="D259" s="143">
        <v>18448.38</v>
      </c>
      <c r="E259" s="142">
        <v>0</v>
      </c>
      <c r="F259" s="146" t="s">
        <v>286</v>
      </c>
    </row>
    <row r="260" spans="1:6" ht="21" customHeight="1" thickBot="1">
      <c r="A260" s="149" t="s">
        <v>412</v>
      </c>
      <c r="B260" s="143">
        <v>616962.89</v>
      </c>
      <c r="C260" s="143">
        <v>31736.29</v>
      </c>
      <c r="D260" s="143">
        <v>15715.28</v>
      </c>
      <c r="E260" s="142">
        <v>0</v>
      </c>
      <c r="F260" s="146" t="s">
        <v>286</v>
      </c>
    </row>
    <row r="261" spans="1:6" ht="21" customHeight="1" thickBot="1">
      <c r="A261" s="149" t="s">
        <v>413</v>
      </c>
      <c r="B261" s="143">
        <v>647811.48</v>
      </c>
      <c r="C261" s="143">
        <v>39098.32</v>
      </c>
      <c r="D261" s="143">
        <v>12982.19</v>
      </c>
      <c r="E261" s="142">
        <v>0</v>
      </c>
      <c r="F261" s="146" t="s">
        <v>286</v>
      </c>
    </row>
    <row r="262" spans="1:6" ht="21" customHeight="1" thickBot="1">
      <c r="A262" s="149" t="s">
        <v>414</v>
      </c>
      <c r="B262" s="143">
        <v>680202.02</v>
      </c>
      <c r="C262" s="143">
        <v>46386.57</v>
      </c>
      <c r="D262" s="143">
        <v>10249.1</v>
      </c>
      <c r="E262" s="142">
        <v>0</v>
      </c>
      <c r="F262" s="146" t="s">
        <v>286</v>
      </c>
    </row>
    <row r="263" spans="1:6" ht="21" customHeight="1" thickBot="1">
      <c r="A263" s="149" t="s">
        <v>415</v>
      </c>
      <c r="B263" s="143">
        <v>714211.58</v>
      </c>
      <c r="C263" s="143">
        <v>53597.34</v>
      </c>
      <c r="D263" s="143">
        <v>7516.01</v>
      </c>
      <c r="E263" s="142">
        <v>0</v>
      </c>
      <c r="F263" s="146" t="s">
        <v>286</v>
      </c>
    </row>
    <row r="264" spans="1:6" ht="21" customHeight="1" thickBot="1">
      <c r="A264" s="149" t="s">
        <v>416</v>
      </c>
      <c r="B264" s="143">
        <v>749922.63</v>
      </c>
      <c r="C264" s="143">
        <v>60726.75</v>
      </c>
      <c r="D264" s="143">
        <v>4782.91</v>
      </c>
      <c r="E264" s="142">
        <v>0</v>
      </c>
      <c r="F264" s="146" t="s">
        <v>286</v>
      </c>
    </row>
    <row r="265" spans="1:6" ht="21" customHeight="1" thickBot="1">
      <c r="A265" s="149" t="s">
        <v>417</v>
      </c>
      <c r="B265" s="143">
        <v>787418.32</v>
      </c>
      <c r="C265" s="143">
        <v>67770.75</v>
      </c>
      <c r="D265" s="143">
        <v>2049.82</v>
      </c>
      <c r="E265" s="142">
        <v>0</v>
      </c>
      <c r="F265" s="146" t="s">
        <v>286</v>
      </c>
    </row>
    <row r="266" spans="1:6" ht="21" customHeight="1" thickBot="1">
      <c r="A266" s="149" t="s">
        <v>418</v>
      </c>
      <c r="B266" s="143">
        <v>826789.24</v>
      </c>
      <c r="C266" s="143">
        <v>72515.6</v>
      </c>
      <c r="D266" s="142">
        <v>0</v>
      </c>
      <c r="E266" s="142">
        <v>0</v>
      </c>
      <c r="F266" s="146" t="s">
        <v>286</v>
      </c>
    </row>
    <row r="267" spans="1:6" ht="21" customHeight="1" thickBot="1">
      <c r="A267" s="149" t="s">
        <v>419</v>
      </c>
      <c r="B267" s="143">
        <v>868128.66</v>
      </c>
      <c r="C267" s="143">
        <v>280118.49</v>
      </c>
      <c r="D267" s="142">
        <v>0</v>
      </c>
      <c r="E267" s="142">
        <v>0</v>
      </c>
      <c r="F267" s="146" t="s">
        <v>286</v>
      </c>
    </row>
    <row r="268" spans="1:6" ht="21" customHeight="1" thickBot="1">
      <c r="A268" s="149" t="s">
        <v>420</v>
      </c>
      <c r="B268" s="143">
        <v>911535.3</v>
      </c>
      <c r="C268" s="143">
        <v>68461.36</v>
      </c>
      <c r="D268" s="142">
        <v>0</v>
      </c>
      <c r="E268" s="142">
        <v>0</v>
      </c>
      <c r="F268" s="146" t="s">
        <v>286</v>
      </c>
    </row>
    <row r="269" spans="1:6" ht="21" customHeight="1" thickBot="1">
      <c r="A269" s="149" t="s">
        <v>421</v>
      </c>
      <c r="B269" s="143">
        <v>957111.9</v>
      </c>
      <c r="C269" s="143">
        <v>272003.23</v>
      </c>
      <c r="D269" s="142">
        <v>0</v>
      </c>
      <c r="E269" s="142">
        <v>0</v>
      </c>
      <c r="F269" s="146" t="s">
        <v>286</v>
      </c>
    </row>
    <row r="270" spans="1:6" ht="21" customHeight="1" thickBot="1">
      <c r="A270" s="149" t="s">
        <v>422</v>
      </c>
      <c r="B270" s="143">
        <v>1004967.96</v>
      </c>
      <c r="C270" s="143">
        <v>63991.55</v>
      </c>
      <c r="D270" s="142">
        <v>0</v>
      </c>
      <c r="E270" s="142">
        <v>0</v>
      </c>
      <c r="F270" s="146" t="s">
        <v>286</v>
      </c>
    </row>
    <row r="271" spans="1:6" ht="21" customHeight="1" thickBot="1">
      <c r="A271" s="149" t="s">
        <v>423</v>
      </c>
      <c r="B271" s="143">
        <v>1055216.4</v>
      </c>
      <c r="C271" s="143">
        <v>263056.14</v>
      </c>
      <c r="D271" s="142">
        <v>0</v>
      </c>
      <c r="E271" s="142">
        <v>0</v>
      </c>
      <c r="F271" s="146" t="s">
        <v>286</v>
      </c>
    </row>
    <row r="272" spans="1:6" ht="21" customHeight="1" thickBot="1">
      <c r="A272" s="149" t="s">
        <v>424</v>
      </c>
      <c r="B272" s="143">
        <v>1107976.84</v>
      </c>
      <c r="C272" s="143">
        <v>59063.59</v>
      </c>
      <c r="D272" s="142">
        <v>0</v>
      </c>
      <c r="E272" s="142">
        <v>0</v>
      </c>
      <c r="F272" s="146" t="s">
        <v>286</v>
      </c>
    </row>
    <row r="273" spans="1:6" ht="21" customHeight="1" thickBot="1">
      <c r="A273" s="149" t="s">
        <v>425</v>
      </c>
      <c r="B273" s="143">
        <v>1163375.72</v>
      </c>
      <c r="C273" s="143">
        <v>253191.98</v>
      </c>
      <c r="D273" s="142">
        <v>0</v>
      </c>
      <c r="E273" s="142">
        <v>0</v>
      </c>
      <c r="F273" s="146" t="s">
        <v>286</v>
      </c>
    </row>
    <row r="274" spans="1:6" ht="21" customHeight="1" thickBot="1">
      <c r="A274" s="149" t="s">
        <v>426</v>
      </c>
      <c r="B274" s="143">
        <v>1221544.84</v>
      </c>
      <c r="C274" s="143">
        <v>53630.52</v>
      </c>
      <c r="D274" s="142">
        <v>0</v>
      </c>
      <c r="E274" s="142">
        <v>0</v>
      </c>
      <c r="F274" s="146" t="s">
        <v>286</v>
      </c>
    </row>
    <row r="275" spans="1:6" ht="21" customHeight="1" thickBot="1">
      <c r="A275" s="149" t="s">
        <v>427</v>
      </c>
      <c r="B275" s="143">
        <v>1282621.44</v>
      </c>
      <c r="C275" s="143">
        <v>242316.74</v>
      </c>
      <c r="D275" s="142">
        <v>0</v>
      </c>
      <c r="E275" s="142">
        <v>0</v>
      </c>
      <c r="F275" s="146" t="s">
        <v>286</v>
      </c>
    </row>
    <row r="276" spans="1:6" ht="21" customHeight="1" thickBot="1">
      <c r="A276" s="149" t="s">
        <v>428</v>
      </c>
      <c r="B276" s="143">
        <v>1346752.89</v>
      </c>
      <c r="C276" s="143">
        <v>47640.55</v>
      </c>
      <c r="D276" s="142">
        <v>0</v>
      </c>
      <c r="E276" s="142">
        <v>0</v>
      </c>
      <c r="F276" s="146" t="s">
        <v>286</v>
      </c>
    </row>
    <row r="277" spans="1:6" ht="21" customHeight="1" thickBot="1">
      <c r="A277" s="149" t="s">
        <v>429</v>
      </c>
      <c r="B277" s="143">
        <v>1414090.6</v>
      </c>
      <c r="C277" s="143">
        <v>230326.8</v>
      </c>
      <c r="D277" s="142">
        <v>0</v>
      </c>
      <c r="E277" s="142">
        <v>0</v>
      </c>
      <c r="F277" s="146" t="s">
        <v>286</v>
      </c>
    </row>
    <row r="278" spans="1:6" ht="21" customHeight="1" thickBot="1">
      <c r="A278" s="149" t="s">
        <v>430</v>
      </c>
      <c r="B278" s="143">
        <v>1484794.79</v>
      </c>
      <c r="C278" s="143">
        <v>41036.62</v>
      </c>
      <c r="D278" s="142">
        <v>0</v>
      </c>
      <c r="E278" s="142">
        <v>0</v>
      </c>
      <c r="F278" s="146" t="s">
        <v>286</v>
      </c>
    </row>
    <row r="279" spans="1:6" ht="21" customHeight="1" thickBot="1">
      <c r="A279" s="149" t="s">
        <v>431</v>
      </c>
      <c r="B279" s="143">
        <v>1559034.46</v>
      </c>
      <c r="C279" s="143">
        <v>217107.88</v>
      </c>
      <c r="D279" s="142">
        <v>0</v>
      </c>
      <c r="E279" s="142">
        <v>0</v>
      </c>
      <c r="F279" s="146" t="s">
        <v>286</v>
      </c>
    </row>
    <row r="280" spans="1:6" ht="21" customHeight="1" thickBot="1">
      <c r="A280" s="149" t="s">
        <v>432</v>
      </c>
      <c r="B280" s="143">
        <v>1636986.73</v>
      </c>
      <c r="C280" s="143">
        <v>33755.78</v>
      </c>
      <c r="D280" s="142">
        <v>0</v>
      </c>
      <c r="E280" s="142">
        <v>0</v>
      </c>
      <c r="F280" s="146" t="s">
        <v>286</v>
      </c>
    </row>
    <row r="281" spans="1:6" ht="21" customHeight="1" thickBot="1">
      <c r="A281" s="149" t="s">
        <v>433</v>
      </c>
      <c r="B281" s="143">
        <v>1718836.13</v>
      </c>
      <c r="C281" s="143">
        <v>202534.02</v>
      </c>
      <c r="D281" s="142">
        <v>0</v>
      </c>
      <c r="E281" s="142">
        <v>0</v>
      </c>
      <c r="F281" s="146" t="s">
        <v>286</v>
      </c>
    </row>
    <row r="282" spans="1:6" ht="21" customHeight="1" thickBot="1">
      <c r="A282" s="149" t="s">
        <v>434</v>
      </c>
      <c r="B282" s="143">
        <v>1804777.36</v>
      </c>
      <c r="C282" s="143">
        <v>25728.65</v>
      </c>
      <c r="D282" s="142">
        <v>0</v>
      </c>
      <c r="E282" s="142">
        <v>0</v>
      </c>
      <c r="F282" s="146" t="s">
        <v>286</v>
      </c>
    </row>
    <row r="283" spans="1:6" ht="21" customHeight="1" thickBot="1">
      <c r="A283" s="149" t="s">
        <v>435</v>
      </c>
      <c r="B283" s="143">
        <v>1895016.6</v>
      </c>
      <c r="C283" s="143">
        <v>186466.34</v>
      </c>
      <c r="D283" s="142">
        <v>0</v>
      </c>
      <c r="E283" s="142">
        <v>0</v>
      </c>
      <c r="F283" s="146" t="s">
        <v>286</v>
      </c>
    </row>
    <row r="284" spans="1:6" ht="21" customHeight="1" thickBot="1">
      <c r="A284" s="149" t="s">
        <v>436</v>
      </c>
      <c r="B284" s="143">
        <v>1989767.47</v>
      </c>
      <c r="C284" s="143">
        <v>16878.74</v>
      </c>
      <c r="D284" s="142">
        <v>0</v>
      </c>
      <c r="E284" s="142">
        <v>0</v>
      </c>
      <c r="F284" s="146" t="s">
        <v>286</v>
      </c>
    </row>
    <row r="285" spans="1:6" ht="21" customHeight="1" thickBot="1">
      <c r="A285" s="149" t="s">
        <v>437</v>
      </c>
      <c r="B285" s="143">
        <v>2089255.74</v>
      </c>
      <c r="C285" s="143">
        <v>168751.73</v>
      </c>
      <c r="D285" s="142">
        <v>0</v>
      </c>
      <c r="E285" s="142">
        <v>0</v>
      </c>
      <c r="F285" s="146" t="s">
        <v>286</v>
      </c>
    </row>
    <row r="286" spans="1:6" ht="21" customHeight="1" thickBot="1">
      <c r="A286" s="149" t="s">
        <v>438</v>
      </c>
      <c r="B286" s="143">
        <v>2193718.7</v>
      </c>
      <c r="C286" s="143">
        <v>7121.72</v>
      </c>
      <c r="D286" s="142">
        <v>0</v>
      </c>
      <c r="E286" s="142">
        <v>0</v>
      </c>
      <c r="F286" s="146" t="s">
        <v>286</v>
      </c>
    </row>
    <row r="287" spans="1:6" ht="21" customHeight="1" thickBot="1">
      <c r="A287" s="149" t="s">
        <v>439</v>
      </c>
      <c r="B287" s="143">
        <v>2303404.43</v>
      </c>
      <c r="C287" s="143">
        <v>149221.37</v>
      </c>
      <c r="D287" s="142">
        <v>0</v>
      </c>
      <c r="E287" s="142">
        <v>0</v>
      </c>
      <c r="F287" s="146" t="s">
        <v>286</v>
      </c>
    </row>
    <row r="288" spans="1:6" ht="21" customHeight="1" thickBot="1">
      <c r="A288" s="149" t="s">
        <v>440</v>
      </c>
      <c r="B288" s="143">
        <v>2418574.55</v>
      </c>
      <c r="C288" s="143">
        <v>-3635.4</v>
      </c>
      <c r="D288" s="142">
        <v>0</v>
      </c>
      <c r="E288" s="142">
        <v>0</v>
      </c>
      <c r="F288" s="146" t="s">
        <v>286</v>
      </c>
    </row>
    <row r="289" spans="1:6" ht="21" customHeight="1" thickBot="1">
      <c r="A289" s="149" t="s">
        <v>441</v>
      </c>
      <c r="B289" s="143">
        <v>2539503.51</v>
      </c>
      <c r="C289" s="143">
        <v>127689.14</v>
      </c>
      <c r="D289" s="142">
        <v>0</v>
      </c>
      <c r="E289" s="142">
        <v>0</v>
      </c>
      <c r="F289" s="146" t="s">
        <v>286</v>
      </c>
    </row>
    <row r="290" spans="1:6" ht="21" customHeight="1" thickBot="1">
      <c r="A290" s="149" t="s">
        <v>442</v>
      </c>
      <c r="B290" s="143">
        <v>2666478.62</v>
      </c>
      <c r="C290" s="143">
        <v>-15495.13</v>
      </c>
      <c r="D290" s="142">
        <v>0</v>
      </c>
      <c r="E290" s="142">
        <v>0</v>
      </c>
      <c r="F290" s="146" t="s">
        <v>286</v>
      </c>
    </row>
    <row r="291" spans="1:6" ht="21" customHeight="1" thickBot="1">
      <c r="A291" s="149" t="s">
        <v>443</v>
      </c>
      <c r="B291" s="143">
        <v>2799802.72</v>
      </c>
      <c r="C291" s="143">
        <v>103949.86</v>
      </c>
      <c r="D291" s="142">
        <v>0</v>
      </c>
      <c r="E291" s="142">
        <v>0</v>
      </c>
      <c r="F291" s="146" t="s">
        <v>286</v>
      </c>
    </row>
    <row r="292" spans="1:6" ht="21" customHeight="1" thickBot="1">
      <c r="A292" s="149" t="s">
        <v>444</v>
      </c>
      <c r="B292" s="143">
        <v>2939792.86</v>
      </c>
      <c r="C292" s="143">
        <v>-28570.47</v>
      </c>
      <c r="D292" s="142">
        <v>0</v>
      </c>
      <c r="E292" s="142">
        <v>0</v>
      </c>
      <c r="F292" s="146" t="s">
        <v>286</v>
      </c>
    </row>
    <row r="293" spans="1:6" ht="21" customHeight="1" thickBot="1">
      <c r="A293" s="149" t="s">
        <v>445</v>
      </c>
      <c r="B293" s="143">
        <v>3086782.3</v>
      </c>
      <c r="C293" s="143">
        <v>77777.31</v>
      </c>
      <c r="D293" s="142">
        <v>0</v>
      </c>
      <c r="E293" s="142">
        <v>0</v>
      </c>
      <c r="F293" s="146" t="s">
        <v>286</v>
      </c>
    </row>
    <row r="294" spans="1:6" ht="21" customHeight="1" thickBot="1">
      <c r="A294" s="149" t="s">
        <v>446</v>
      </c>
      <c r="B294" s="143">
        <v>3241121.21</v>
      </c>
      <c r="C294" s="143">
        <v>-42986.04</v>
      </c>
      <c r="D294" s="142">
        <v>0</v>
      </c>
      <c r="E294" s="142">
        <v>0</v>
      </c>
      <c r="F294" s="146" t="s">
        <v>286</v>
      </c>
    </row>
    <row r="295" spans="1:6" ht="21" customHeight="1" thickBot="1">
      <c r="A295" s="149" t="s">
        <v>447</v>
      </c>
      <c r="B295" s="143">
        <v>3403177.34</v>
      </c>
      <c r="C295" s="143">
        <v>48922.07</v>
      </c>
      <c r="D295" s="142">
        <v>0</v>
      </c>
      <c r="E295" s="142">
        <v>0</v>
      </c>
      <c r="F295" s="146" t="s">
        <v>286</v>
      </c>
    </row>
    <row r="296" spans="1:6" ht="21" customHeight="1" thickBot="1">
      <c r="A296" s="149" t="s">
        <v>448</v>
      </c>
      <c r="B296" s="143">
        <v>3573336</v>
      </c>
      <c r="C296" s="143">
        <v>-58879.2</v>
      </c>
      <c r="D296" s="142">
        <v>0</v>
      </c>
      <c r="E296" s="142">
        <v>0</v>
      </c>
      <c r="F296" s="146" t="s">
        <v>286</v>
      </c>
    </row>
    <row r="297" spans="1:6" ht="21" customHeight="1" thickBot="1">
      <c r="A297" s="149" t="s">
        <v>449</v>
      </c>
      <c r="B297" s="143">
        <v>3752010.24</v>
      </c>
      <c r="C297" s="143">
        <v>17109.17</v>
      </c>
      <c r="D297" s="142">
        <v>0</v>
      </c>
      <c r="E297" s="142">
        <v>0</v>
      </c>
      <c r="F297" s="146" t="s">
        <v>286</v>
      </c>
    </row>
    <row r="298" spans="1:6" ht="21" customHeight="1" thickBot="1">
      <c r="A298" s="150" t="s">
        <v>346</v>
      </c>
      <c r="B298" s="144">
        <v>67600000.02</v>
      </c>
      <c r="C298" s="144">
        <v>3526515.24</v>
      </c>
      <c r="D298" s="144">
        <v>272786.3</v>
      </c>
      <c r="E298" s="145">
        <v>0</v>
      </c>
      <c r="F298" s="147"/>
    </row>
    <row r="299" spans="1:6" ht="21" customHeight="1" thickBot="1">
      <c r="A299" s="148"/>
      <c r="B299" s="19"/>
      <c r="C299" s="19"/>
      <c r="D299" s="19"/>
      <c r="E299" s="19"/>
      <c r="F299" s="148"/>
    </row>
    <row r="300" spans="1:6" ht="21" customHeight="1" thickBot="1">
      <c r="A300" s="184" t="s">
        <v>276</v>
      </c>
      <c r="B300" s="185"/>
      <c r="C300" s="185"/>
      <c r="D300" s="185"/>
      <c r="E300" s="185"/>
      <c r="F300" s="186"/>
    </row>
    <row r="301" spans="1:6" ht="21" customHeight="1" thickBot="1">
      <c r="A301" s="193" t="s">
        <v>451</v>
      </c>
      <c r="B301" s="194"/>
      <c r="C301" s="194"/>
      <c r="D301" s="194"/>
      <c r="E301" s="194"/>
      <c r="F301" s="195"/>
    </row>
    <row r="302" spans="1:6" ht="21" customHeight="1" thickBot="1">
      <c r="A302" s="138"/>
      <c r="B302" s="139"/>
      <c r="C302" s="140" t="s">
        <v>278</v>
      </c>
      <c r="D302" s="139"/>
      <c r="E302" s="139"/>
      <c r="F302" s="139"/>
    </row>
    <row r="303" spans="1:6" ht="21" customHeight="1" thickBot="1">
      <c r="A303" s="141" t="s">
        <v>279</v>
      </c>
      <c r="B303" s="140" t="s">
        <v>280</v>
      </c>
      <c r="C303" s="140" t="s">
        <v>281</v>
      </c>
      <c r="D303" s="140" t="s">
        <v>282</v>
      </c>
      <c r="E303" s="140" t="s">
        <v>283</v>
      </c>
      <c r="F303" s="140" t="s">
        <v>284</v>
      </c>
    </row>
    <row r="304" spans="1:6" ht="21" customHeight="1" thickBot="1">
      <c r="A304" s="149" t="s">
        <v>452</v>
      </c>
      <c r="B304" s="142">
        <v>0</v>
      </c>
      <c r="C304" s="143">
        <v>3940.98</v>
      </c>
      <c r="D304" s="143">
        <v>80089.66</v>
      </c>
      <c r="E304" s="142">
        <v>0</v>
      </c>
      <c r="F304" s="146" t="s">
        <v>351</v>
      </c>
    </row>
    <row r="305" spans="1:6" ht="21" customHeight="1" thickBot="1">
      <c r="A305" s="149" t="s">
        <v>453</v>
      </c>
      <c r="B305" s="142">
        <v>0</v>
      </c>
      <c r="C305" s="143">
        <v>21691.97</v>
      </c>
      <c r="D305" s="143">
        <v>185261.12</v>
      </c>
      <c r="E305" s="142">
        <v>0</v>
      </c>
      <c r="F305" s="146" t="s">
        <v>351</v>
      </c>
    </row>
    <row r="306" spans="1:6" ht="21" customHeight="1" thickBot="1">
      <c r="A306" s="149" t="s">
        <v>454</v>
      </c>
      <c r="B306" s="142">
        <v>0</v>
      </c>
      <c r="C306" s="143">
        <v>27958.8</v>
      </c>
      <c r="D306" s="143">
        <v>178030.34</v>
      </c>
      <c r="E306" s="142">
        <v>0</v>
      </c>
      <c r="F306" s="146" t="s">
        <v>351</v>
      </c>
    </row>
    <row r="307" spans="1:6" ht="21" customHeight="1" thickBot="1">
      <c r="A307" s="149" t="s">
        <v>455</v>
      </c>
      <c r="B307" s="142">
        <v>0</v>
      </c>
      <c r="C307" s="143">
        <v>43568.65</v>
      </c>
      <c r="D307" s="143">
        <v>85012.42</v>
      </c>
      <c r="E307" s="142">
        <v>0</v>
      </c>
      <c r="F307" s="146" t="s">
        <v>351</v>
      </c>
    </row>
    <row r="308" spans="1:6" ht="21" customHeight="1" thickBot="1">
      <c r="A308" s="149" t="s">
        <v>456</v>
      </c>
      <c r="B308" s="142">
        <v>0</v>
      </c>
      <c r="C308" s="143">
        <v>55474.67</v>
      </c>
      <c r="D308" s="143">
        <v>80259.08</v>
      </c>
      <c r="E308" s="142">
        <v>0</v>
      </c>
      <c r="F308" s="146" t="s">
        <v>351</v>
      </c>
    </row>
    <row r="309" spans="1:6" ht="21" customHeight="1" thickBot="1">
      <c r="A309" s="149" t="s">
        <v>457</v>
      </c>
      <c r="B309" s="142">
        <v>0</v>
      </c>
      <c r="C309" s="143">
        <v>67183.73</v>
      </c>
      <c r="D309" s="143">
        <v>76277.69</v>
      </c>
      <c r="E309" s="142">
        <v>0</v>
      </c>
      <c r="F309" s="146" t="s">
        <v>286</v>
      </c>
    </row>
    <row r="310" spans="1:6" ht="21" customHeight="1" thickBot="1">
      <c r="A310" s="149" t="s">
        <v>458</v>
      </c>
      <c r="B310" s="142">
        <v>0</v>
      </c>
      <c r="C310" s="143">
        <v>108684.57</v>
      </c>
      <c r="D310" s="143">
        <v>30378.83</v>
      </c>
      <c r="E310" s="142">
        <v>0</v>
      </c>
      <c r="F310" s="146" t="s">
        <v>286</v>
      </c>
    </row>
    <row r="311" spans="1:6" ht="21" customHeight="1" thickBot="1">
      <c r="A311" s="149" t="s">
        <v>459</v>
      </c>
      <c r="B311" s="143">
        <v>1094372.75</v>
      </c>
      <c r="C311" s="143">
        <v>142750.56</v>
      </c>
      <c r="D311" s="143">
        <v>54619.54</v>
      </c>
      <c r="E311" s="142">
        <v>0</v>
      </c>
      <c r="F311" s="146" t="s">
        <v>286</v>
      </c>
    </row>
    <row r="312" spans="1:6" ht="21" customHeight="1" thickBot="1">
      <c r="A312" s="149" t="s">
        <v>460</v>
      </c>
      <c r="B312" s="143">
        <v>1149091.65</v>
      </c>
      <c r="C312" s="143">
        <v>197561.18</v>
      </c>
      <c r="D312" s="143">
        <v>13808.56</v>
      </c>
      <c r="E312" s="142">
        <v>0</v>
      </c>
      <c r="F312" s="146" t="s">
        <v>286</v>
      </c>
    </row>
    <row r="313" spans="1:6" ht="21" customHeight="1" thickBot="1">
      <c r="A313" s="149" t="s">
        <v>461</v>
      </c>
      <c r="B313" s="143">
        <v>1206545.77</v>
      </c>
      <c r="C313" s="143">
        <v>235295.05</v>
      </c>
      <c r="D313" s="143">
        <v>24134.21</v>
      </c>
      <c r="E313" s="142">
        <v>0</v>
      </c>
      <c r="F313" s="146" t="s">
        <v>286</v>
      </c>
    </row>
    <row r="314" spans="1:6" ht="21" customHeight="1" thickBot="1">
      <c r="A314" s="149" t="s">
        <v>462</v>
      </c>
      <c r="B314" s="143">
        <v>1266873.92</v>
      </c>
      <c r="C314" s="143">
        <v>301022.06</v>
      </c>
      <c r="D314" s="142">
        <v>0</v>
      </c>
      <c r="E314" s="142">
        <v>0</v>
      </c>
      <c r="F314" s="146" t="s">
        <v>286</v>
      </c>
    </row>
    <row r="315" spans="1:6" ht="21" customHeight="1" thickBot="1">
      <c r="A315" s="149" t="s">
        <v>463</v>
      </c>
      <c r="B315" s="143">
        <v>1330217.55</v>
      </c>
      <c r="C315" s="143">
        <v>297014</v>
      </c>
      <c r="D315" s="142">
        <v>0</v>
      </c>
      <c r="E315" s="142">
        <v>0</v>
      </c>
      <c r="F315" s="146" t="s">
        <v>286</v>
      </c>
    </row>
    <row r="316" spans="1:6" ht="21" customHeight="1" thickBot="1">
      <c r="A316" s="149" t="s">
        <v>464</v>
      </c>
      <c r="B316" s="143">
        <v>1396727.37</v>
      </c>
      <c r="C316" s="143">
        <v>292211.59</v>
      </c>
      <c r="D316" s="142">
        <v>0</v>
      </c>
      <c r="E316" s="142">
        <v>0</v>
      </c>
      <c r="F316" s="146" t="s">
        <v>286</v>
      </c>
    </row>
    <row r="317" spans="1:6" ht="21" customHeight="1" thickBot="1">
      <c r="A317" s="149" t="s">
        <v>465</v>
      </c>
      <c r="B317" s="143">
        <v>1466564.67</v>
      </c>
      <c r="C317" s="143">
        <v>290714.76</v>
      </c>
      <c r="D317" s="142">
        <v>0</v>
      </c>
      <c r="E317" s="142">
        <v>0</v>
      </c>
      <c r="F317" s="146" t="s">
        <v>286</v>
      </c>
    </row>
    <row r="318" spans="1:6" ht="21" customHeight="1" thickBot="1">
      <c r="A318" s="149" t="s">
        <v>466</v>
      </c>
      <c r="B318" s="143">
        <v>1539892.04</v>
      </c>
      <c r="C318" s="143">
        <v>285579.26</v>
      </c>
      <c r="D318" s="142">
        <v>0</v>
      </c>
      <c r="E318" s="142">
        <v>0</v>
      </c>
      <c r="F318" s="146" t="s">
        <v>286</v>
      </c>
    </row>
    <row r="319" spans="1:6" ht="21" customHeight="1" thickBot="1">
      <c r="A319" s="149" t="s">
        <v>467</v>
      </c>
      <c r="B319" s="143">
        <v>1616886.64</v>
      </c>
      <c r="C319" s="143">
        <v>283769.84</v>
      </c>
      <c r="D319" s="142">
        <v>0</v>
      </c>
      <c r="E319" s="142">
        <v>0</v>
      </c>
      <c r="F319" s="146" t="s">
        <v>286</v>
      </c>
    </row>
    <row r="320" spans="1:6" ht="21" customHeight="1" thickBot="1">
      <c r="A320" s="149" t="s">
        <v>468</v>
      </c>
      <c r="B320" s="143">
        <v>1697730.91</v>
      </c>
      <c r="C320" s="143">
        <v>278267.12</v>
      </c>
      <c r="D320" s="142">
        <v>0</v>
      </c>
      <c r="E320" s="142">
        <v>0</v>
      </c>
      <c r="F320" s="146" t="s">
        <v>286</v>
      </c>
    </row>
    <row r="321" spans="1:6" ht="21" customHeight="1" thickBot="1">
      <c r="A321" s="149" t="s">
        <v>469</v>
      </c>
      <c r="B321" s="143">
        <v>1782617.85</v>
      </c>
      <c r="C321" s="143">
        <v>276113.07</v>
      </c>
      <c r="D321" s="142">
        <v>0</v>
      </c>
      <c r="E321" s="142">
        <v>0</v>
      </c>
      <c r="F321" s="146" t="s">
        <v>286</v>
      </c>
    </row>
    <row r="322" spans="1:6" ht="21" customHeight="1" thickBot="1">
      <c r="A322" s="149" t="s">
        <v>470</v>
      </c>
      <c r="B322" s="143">
        <v>1871748.41</v>
      </c>
      <c r="C322" s="143">
        <v>270205.49</v>
      </c>
      <c r="D322" s="142">
        <v>0</v>
      </c>
      <c r="E322" s="142">
        <v>0</v>
      </c>
      <c r="F322" s="146" t="s">
        <v>286</v>
      </c>
    </row>
    <row r="323" spans="1:6" ht="21" customHeight="1" thickBot="1">
      <c r="A323" s="149" t="s">
        <v>471</v>
      </c>
      <c r="B323" s="143">
        <v>1965336.76</v>
      </c>
      <c r="C323" s="143">
        <v>267671.49</v>
      </c>
      <c r="D323" s="142">
        <v>0</v>
      </c>
      <c r="E323" s="142">
        <v>0</v>
      </c>
      <c r="F323" s="146" t="s">
        <v>286</v>
      </c>
    </row>
    <row r="324" spans="1:6" ht="21" customHeight="1" thickBot="1">
      <c r="A324" s="149" t="s">
        <v>472</v>
      </c>
      <c r="B324" s="143">
        <v>2063603.66</v>
      </c>
      <c r="C324" s="143">
        <v>261317.54</v>
      </c>
      <c r="D324" s="142">
        <v>0</v>
      </c>
      <c r="E324" s="142">
        <v>0</v>
      </c>
      <c r="F324" s="146" t="s">
        <v>286</v>
      </c>
    </row>
    <row r="325" spans="1:6" ht="21" customHeight="1" thickBot="1">
      <c r="A325" s="149" t="s">
        <v>473</v>
      </c>
      <c r="B325" s="143">
        <v>2166783.12</v>
      </c>
      <c r="C325" s="143">
        <v>258364.64</v>
      </c>
      <c r="D325" s="142">
        <v>0</v>
      </c>
      <c r="E325" s="142">
        <v>0</v>
      </c>
      <c r="F325" s="146" t="s">
        <v>286</v>
      </c>
    </row>
    <row r="326" spans="1:6" ht="21" customHeight="1" thickBot="1">
      <c r="A326" s="149" t="s">
        <v>474</v>
      </c>
      <c r="B326" s="143">
        <v>2275122.34</v>
      </c>
      <c r="C326" s="143">
        <v>251518.58</v>
      </c>
      <c r="D326" s="142">
        <v>0</v>
      </c>
      <c r="E326" s="142">
        <v>0</v>
      </c>
      <c r="F326" s="146" t="s">
        <v>286</v>
      </c>
    </row>
    <row r="327" spans="1:6" ht="21" customHeight="1" thickBot="1">
      <c r="A327" s="149" t="s">
        <v>475</v>
      </c>
      <c r="B327" s="143">
        <v>2388879.12</v>
      </c>
      <c r="C327" s="143">
        <v>248103.83</v>
      </c>
      <c r="D327" s="142">
        <v>0</v>
      </c>
      <c r="E327" s="142">
        <v>0</v>
      </c>
      <c r="F327" s="146" t="s">
        <v>286</v>
      </c>
    </row>
    <row r="328" spans="1:6" ht="21" customHeight="1" thickBot="1">
      <c r="A328" s="149" t="s">
        <v>476</v>
      </c>
      <c r="B328" s="143">
        <v>2508321.82</v>
      </c>
      <c r="C328" s="143">
        <v>240715.21</v>
      </c>
      <c r="D328" s="142">
        <v>0</v>
      </c>
      <c r="E328" s="142">
        <v>0</v>
      </c>
      <c r="F328" s="146" t="s">
        <v>286</v>
      </c>
    </row>
    <row r="329" spans="1:6" ht="21" customHeight="1" thickBot="1">
      <c r="A329" s="149" t="s">
        <v>477</v>
      </c>
      <c r="B329" s="143">
        <v>2633738.64</v>
      </c>
      <c r="C329" s="143">
        <v>236791.3</v>
      </c>
      <c r="D329" s="142">
        <v>0</v>
      </c>
      <c r="E329" s="142">
        <v>0</v>
      </c>
      <c r="F329" s="146" t="s">
        <v>286</v>
      </c>
    </row>
    <row r="330" spans="1:6" ht="21" customHeight="1" thickBot="1">
      <c r="A330" s="149" t="s">
        <v>478</v>
      </c>
      <c r="B330" s="143">
        <v>2765425.7</v>
      </c>
      <c r="C330" s="143">
        <v>228804.51</v>
      </c>
      <c r="D330" s="142">
        <v>0</v>
      </c>
      <c r="E330" s="142">
        <v>0</v>
      </c>
      <c r="F330" s="146" t="s">
        <v>286</v>
      </c>
    </row>
    <row r="331" spans="1:6" ht="21" customHeight="1" thickBot="1">
      <c r="A331" s="149" t="s">
        <v>479</v>
      </c>
      <c r="B331" s="143">
        <v>2903696.32</v>
      </c>
      <c r="C331" s="143">
        <v>224319.23</v>
      </c>
      <c r="D331" s="142">
        <v>0</v>
      </c>
      <c r="E331" s="142">
        <v>0</v>
      </c>
      <c r="F331" s="146" t="s">
        <v>286</v>
      </c>
    </row>
    <row r="332" spans="1:6" ht="21" customHeight="1" thickBot="1">
      <c r="A332" s="149" t="s">
        <v>480</v>
      </c>
      <c r="B332" s="143">
        <v>3048881.01</v>
      </c>
      <c r="C332" s="143">
        <v>215672.96</v>
      </c>
      <c r="D332" s="142">
        <v>0</v>
      </c>
      <c r="E332" s="142">
        <v>0</v>
      </c>
      <c r="F332" s="146" t="s">
        <v>286</v>
      </c>
    </row>
    <row r="333" spans="1:6" ht="21" customHeight="1" thickBot="1">
      <c r="A333" s="149" t="s">
        <v>481</v>
      </c>
      <c r="B333" s="143">
        <v>3201326.12</v>
      </c>
      <c r="C333" s="143">
        <v>210568.78</v>
      </c>
      <c r="D333" s="142">
        <v>0</v>
      </c>
      <c r="E333" s="142">
        <v>0</v>
      </c>
      <c r="F333" s="146" t="s">
        <v>286</v>
      </c>
    </row>
    <row r="334" spans="1:6" ht="21" customHeight="1" thickBot="1">
      <c r="A334" s="149" t="s">
        <v>482</v>
      </c>
      <c r="B334" s="143">
        <v>3361392.55</v>
      </c>
      <c r="C334" s="143">
        <v>201195.43</v>
      </c>
      <c r="D334" s="142">
        <v>0</v>
      </c>
      <c r="E334" s="142">
        <v>0</v>
      </c>
      <c r="F334" s="146" t="s">
        <v>286</v>
      </c>
    </row>
    <row r="335" spans="1:6" ht="21" customHeight="1" thickBot="1">
      <c r="A335" s="149" t="s">
        <v>483</v>
      </c>
      <c r="B335" s="143">
        <v>3529461.06</v>
      </c>
      <c r="C335" s="143">
        <v>195408.9</v>
      </c>
      <c r="D335" s="142">
        <v>0</v>
      </c>
      <c r="E335" s="142">
        <v>0</v>
      </c>
      <c r="F335" s="146" t="s">
        <v>286</v>
      </c>
    </row>
    <row r="336" spans="1:6" ht="21" customHeight="1" thickBot="1">
      <c r="A336" s="149" t="s">
        <v>484</v>
      </c>
      <c r="B336" s="143">
        <v>3705934.84</v>
      </c>
      <c r="C336" s="143">
        <v>185233.94</v>
      </c>
      <c r="D336" s="142">
        <v>0</v>
      </c>
      <c r="E336" s="142">
        <v>0</v>
      </c>
      <c r="F336" s="146" t="s">
        <v>286</v>
      </c>
    </row>
    <row r="337" spans="1:6" ht="21" customHeight="1" thickBot="1">
      <c r="A337" s="149" t="s">
        <v>485</v>
      </c>
      <c r="B337" s="143">
        <v>3891231.65</v>
      </c>
      <c r="C337" s="143">
        <v>178695.13</v>
      </c>
      <c r="D337" s="142">
        <v>0</v>
      </c>
      <c r="E337" s="142">
        <v>0</v>
      </c>
      <c r="F337" s="146" t="s">
        <v>286</v>
      </c>
    </row>
    <row r="338" spans="1:6" ht="21" customHeight="1" thickBot="1">
      <c r="A338" s="149" t="s">
        <v>486</v>
      </c>
      <c r="B338" s="143">
        <v>4085793.03</v>
      </c>
      <c r="C338" s="143">
        <v>167636.41</v>
      </c>
      <c r="D338" s="142">
        <v>0</v>
      </c>
      <c r="E338" s="142">
        <v>0</v>
      </c>
      <c r="F338" s="146" t="s">
        <v>286</v>
      </c>
    </row>
    <row r="339" spans="1:6" ht="21" customHeight="1" thickBot="1">
      <c r="A339" s="149" t="s">
        <v>487</v>
      </c>
      <c r="B339" s="143">
        <v>4290083.01</v>
      </c>
      <c r="C339" s="143">
        <v>160268.21</v>
      </c>
      <c r="D339" s="142">
        <v>0</v>
      </c>
      <c r="E339" s="142">
        <v>0</v>
      </c>
      <c r="F339" s="146" t="s">
        <v>286</v>
      </c>
    </row>
    <row r="340" spans="1:6" ht="21" customHeight="1" thickBot="1">
      <c r="A340" s="149" t="s">
        <v>488</v>
      </c>
      <c r="B340" s="143">
        <v>4504586.77</v>
      </c>
      <c r="C340" s="143">
        <v>148235.13</v>
      </c>
      <c r="D340" s="142">
        <v>0</v>
      </c>
      <c r="E340" s="142">
        <v>0</v>
      </c>
      <c r="F340" s="146" t="s">
        <v>286</v>
      </c>
    </row>
    <row r="341" spans="1:6" ht="21" customHeight="1" thickBot="1">
      <c r="A341" s="149" t="s">
        <v>489</v>
      </c>
      <c r="B341" s="143">
        <v>4729815.91</v>
      </c>
      <c r="C341" s="143">
        <v>139952.52</v>
      </c>
      <c r="D341" s="142">
        <v>0</v>
      </c>
      <c r="E341" s="142">
        <v>0</v>
      </c>
      <c r="F341" s="146" t="s">
        <v>286</v>
      </c>
    </row>
    <row r="342" spans="1:6" ht="21" customHeight="1" thickBot="1">
      <c r="A342" s="149" t="s">
        <v>490</v>
      </c>
      <c r="B342" s="143">
        <v>4966307.16</v>
      </c>
      <c r="C342" s="143">
        <v>126845.21</v>
      </c>
      <c r="D342" s="142">
        <v>0</v>
      </c>
      <c r="E342" s="142">
        <v>0</v>
      </c>
      <c r="F342" s="146" t="s">
        <v>286</v>
      </c>
    </row>
    <row r="343" spans="1:6" ht="21" customHeight="1" thickBot="1">
      <c r="A343" s="149" t="s">
        <v>491</v>
      </c>
      <c r="B343" s="143">
        <v>5214622.39</v>
      </c>
      <c r="C343" s="143">
        <v>117554.47</v>
      </c>
      <c r="D343" s="142">
        <v>0</v>
      </c>
      <c r="E343" s="142">
        <v>0</v>
      </c>
      <c r="F343" s="146" t="s">
        <v>286</v>
      </c>
    </row>
    <row r="344" spans="1:6" ht="21" customHeight="1" thickBot="1">
      <c r="A344" s="149" t="s">
        <v>492</v>
      </c>
      <c r="B344" s="143">
        <v>5475353.84</v>
      </c>
      <c r="C344" s="143">
        <v>103262.83</v>
      </c>
      <c r="D344" s="142">
        <v>0</v>
      </c>
      <c r="E344" s="142">
        <v>0</v>
      </c>
      <c r="F344" s="146" t="s">
        <v>286</v>
      </c>
    </row>
    <row r="345" spans="1:6" ht="21" customHeight="1" thickBot="1">
      <c r="A345" s="149" t="s">
        <v>493</v>
      </c>
      <c r="B345" s="143">
        <v>5749121.53</v>
      </c>
      <c r="C345" s="143">
        <v>92860.63</v>
      </c>
      <c r="D345" s="142">
        <v>0</v>
      </c>
      <c r="E345" s="142">
        <v>0</v>
      </c>
      <c r="F345" s="146" t="s">
        <v>286</v>
      </c>
    </row>
    <row r="346" spans="1:6" ht="21" customHeight="1" thickBot="1">
      <c r="A346" s="149" t="s">
        <v>494</v>
      </c>
      <c r="B346" s="143">
        <v>6036577.21</v>
      </c>
      <c r="C346" s="143">
        <v>77263.26</v>
      </c>
      <c r="D346" s="142">
        <v>0</v>
      </c>
      <c r="E346" s="142">
        <v>0</v>
      </c>
      <c r="F346" s="146" t="s">
        <v>286</v>
      </c>
    </row>
    <row r="347" spans="1:6" ht="21" customHeight="1" thickBot="1">
      <c r="A347" s="149" t="s">
        <v>495</v>
      </c>
      <c r="B347" s="143">
        <v>6338405.68</v>
      </c>
      <c r="C347" s="143">
        <v>65635.67</v>
      </c>
      <c r="D347" s="142">
        <v>0</v>
      </c>
      <c r="E347" s="142">
        <v>0</v>
      </c>
      <c r="F347" s="146" t="s">
        <v>286</v>
      </c>
    </row>
    <row r="348" spans="1:6" ht="21" customHeight="1" thickBot="1">
      <c r="A348" s="149" t="s">
        <v>496</v>
      </c>
      <c r="B348" s="143">
        <v>6655326.09</v>
      </c>
      <c r="C348" s="143">
        <v>48598.73</v>
      </c>
      <c r="D348" s="142">
        <v>0</v>
      </c>
      <c r="E348" s="142">
        <v>0</v>
      </c>
      <c r="F348" s="146" t="s">
        <v>286</v>
      </c>
    </row>
    <row r="349" spans="1:6" ht="21" customHeight="1" thickBot="1">
      <c r="A349" s="149" t="s">
        <v>497</v>
      </c>
      <c r="B349" s="143">
        <v>6988092</v>
      </c>
      <c r="C349" s="143">
        <v>35620.14</v>
      </c>
      <c r="D349" s="142">
        <v>0</v>
      </c>
      <c r="E349" s="142">
        <v>0</v>
      </c>
      <c r="F349" s="146" t="s">
        <v>286</v>
      </c>
    </row>
    <row r="350" spans="1:6" ht="21" customHeight="1" thickBot="1">
      <c r="A350" s="149" t="s">
        <v>498</v>
      </c>
      <c r="B350" s="143">
        <v>7337511.14</v>
      </c>
      <c r="C350" s="143">
        <v>16996.09</v>
      </c>
      <c r="D350" s="142">
        <v>0</v>
      </c>
      <c r="E350" s="142">
        <v>0</v>
      </c>
      <c r="F350" s="146" t="s">
        <v>286</v>
      </c>
    </row>
    <row r="351" spans="1:6" ht="21" customHeight="1" thickBot="1">
      <c r="A351" s="150" t="s">
        <v>346</v>
      </c>
      <c r="B351" s="144">
        <v>132200000</v>
      </c>
      <c r="C351" s="144">
        <v>8184118.12</v>
      </c>
      <c r="D351" s="144">
        <v>807871.45</v>
      </c>
      <c r="E351" s="145">
        <v>0</v>
      </c>
      <c r="F351" s="147"/>
    </row>
    <row r="352" spans="1:6" ht="21" customHeight="1" thickBot="1">
      <c r="A352" s="148"/>
      <c r="B352" s="19"/>
      <c r="C352" s="19"/>
      <c r="D352" s="19"/>
      <c r="E352" s="19"/>
      <c r="F352" s="148"/>
    </row>
    <row r="353" spans="1:6" ht="21" customHeight="1" thickBot="1">
      <c r="A353" s="184" t="s">
        <v>276</v>
      </c>
      <c r="B353" s="185"/>
      <c r="C353" s="185"/>
      <c r="D353" s="185"/>
      <c r="E353" s="185"/>
      <c r="F353" s="186"/>
    </row>
    <row r="354" spans="1:6" ht="26.25" customHeight="1" thickBot="1">
      <c r="A354" s="193" t="s">
        <v>499</v>
      </c>
      <c r="B354" s="194"/>
      <c r="C354" s="194"/>
      <c r="D354" s="194"/>
      <c r="E354" s="194"/>
      <c r="F354" s="196"/>
    </row>
    <row r="355" spans="1:6" ht="21" customHeight="1" thickBot="1">
      <c r="A355" s="193" t="s">
        <v>278</v>
      </c>
      <c r="B355" s="194"/>
      <c r="C355" s="194"/>
      <c r="D355" s="194"/>
      <c r="E355" s="194"/>
      <c r="F355" s="195"/>
    </row>
    <row r="356" spans="1:6" ht="21" customHeight="1" thickBot="1">
      <c r="A356" s="141" t="s">
        <v>279</v>
      </c>
      <c r="B356" s="140" t="s">
        <v>280</v>
      </c>
      <c r="C356" s="140" t="s">
        <v>281</v>
      </c>
      <c r="D356" s="140" t="s">
        <v>282</v>
      </c>
      <c r="E356" s="140" t="s">
        <v>283</v>
      </c>
      <c r="F356" s="140" t="s">
        <v>284</v>
      </c>
    </row>
    <row r="357" spans="1:6" ht="21" customHeight="1" thickBot="1">
      <c r="A357" s="149" t="s">
        <v>500</v>
      </c>
      <c r="B357" s="142">
        <v>0</v>
      </c>
      <c r="C357" s="142">
        <v>0</v>
      </c>
      <c r="D357" s="143">
        <v>22171.23</v>
      </c>
      <c r="E357" s="142">
        <v>0</v>
      </c>
      <c r="F357" s="146" t="s">
        <v>351</v>
      </c>
    </row>
    <row r="358" spans="1:6" ht="21" customHeight="1" thickBot="1">
      <c r="A358" s="149" t="s">
        <v>501</v>
      </c>
      <c r="B358" s="142">
        <v>0</v>
      </c>
      <c r="C358" s="143">
        <v>6396.35</v>
      </c>
      <c r="D358" s="143">
        <v>46541.98</v>
      </c>
      <c r="E358" s="142">
        <v>0</v>
      </c>
      <c r="F358" s="146" t="s">
        <v>351</v>
      </c>
    </row>
    <row r="359" spans="1:6" ht="21" customHeight="1" thickBot="1">
      <c r="A359" s="149" t="s">
        <v>502</v>
      </c>
      <c r="B359" s="142">
        <v>0</v>
      </c>
      <c r="C359" s="143">
        <v>10756.13</v>
      </c>
      <c r="D359" s="143">
        <v>45299.19</v>
      </c>
      <c r="E359" s="142">
        <v>0</v>
      </c>
      <c r="F359" s="146" t="s">
        <v>351</v>
      </c>
    </row>
    <row r="360" spans="1:6" ht="21" customHeight="1" thickBot="1">
      <c r="A360" s="149" t="s">
        <v>503</v>
      </c>
      <c r="B360" s="142">
        <v>0</v>
      </c>
      <c r="C360" s="143">
        <v>47501.33</v>
      </c>
      <c r="D360" s="143">
        <v>29477.06</v>
      </c>
      <c r="E360" s="142">
        <v>0</v>
      </c>
      <c r="F360" s="146" t="s">
        <v>286</v>
      </c>
    </row>
    <row r="361" spans="1:6" ht="21" customHeight="1" thickBot="1">
      <c r="A361" s="149" t="s">
        <v>504</v>
      </c>
      <c r="B361" s="142">
        <v>0</v>
      </c>
      <c r="C361" s="143">
        <v>70506.35</v>
      </c>
      <c r="D361" s="143">
        <v>25002.73</v>
      </c>
      <c r="E361" s="142">
        <v>0</v>
      </c>
      <c r="F361" s="146" t="s">
        <v>286</v>
      </c>
    </row>
    <row r="362" spans="1:6" ht="21" customHeight="1" thickBot="1">
      <c r="A362" s="149" t="s">
        <v>505</v>
      </c>
      <c r="B362" s="142">
        <v>0</v>
      </c>
      <c r="C362" s="143">
        <v>91631.74</v>
      </c>
      <c r="D362" s="143">
        <v>19900.69</v>
      </c>
      <c r="E362" s="142">
        <v>0</v>
      </c>
      <c r="F362" s="146" t="s">
        <v>286</v>
      </c>
    </row>
    <row r="363" spans="1:6" ht="21" customHeight="1" thickBot="1">
      <c r="A363" s="149" t="s">
        <v>506</v>
      </c>
      <c r="B363" s="142">
        <v>0</v>
      </c>
      <c r="C363" s="143">
        <v>114814.68</v>
      </c>
      <c r="D363" s="143">
        <v>15172.59</v>
      </c>
      <c r="E363" s="142">
        <v>0</v>
      </c>
      <c r="F363" s="146" t="s">
        <v>286</v>
      </c>
    </row>
    <row r="364" spans="1:6" ht="21" customHeight="1" thickBot="1">
      <c r="A364" s="149" t="s">
        <v>507</v>
      </c>
      <c r="B364" s="142">
        <v>0</v>
      </c>
      <c r="C364" s="143">
        <v>134673.16</v>
      </c>
      <c r="D364" s="143">
        <v>10137.33</v>
      </c>
      <c r="E364" s="142">
        <v>0</v>
      </c>
      <c r="F364" s="146" t="s">
        <v>286</v>
      </c>
    </row>
    <row r="365" spans="1:6" ht="21" customHeight="1" thickBot="1">
      <c r="A365" s="149" t="s">
        <v>508</v>
      </c>
      <c r="B365" s="143">
        <v>538080.4</v>
      </c>
      <c r="C365" s="143">
        <v>159123.01</v>
      </c>
      <c r="D365" s="143">
        <v>5342.46</v>
      </c>
      <c r="E365" s="142">
        <v>0</v>
      </c>
      <c r="F365" s="146" t="s">
        <v>286</v>
      </c>
    </row>
    <row r="366" spans="1:6" ht="21" customHeight="1" thickBot="1">
      <c r="A366" s="149" t="s">
        <v>509</v>
      </c>
      <c r="B366" s="143">
        <v>564984.55</v>
      </c>
      <c r="C366" s="143">
        <v>178259.07</v>
      </c>
      <c r="D366" s="142">
        <v>467.47</v>
      </c>
      <c r="E366" s="142">
        <v>0</v>
      </c>
      <c r="F366" s="146" t="s">
        <v>286</v>
      </c>
    </row>
    <row r="367" spans="1:6" ht="21" customHeight="1" thickBot="1">
      <c r="A367" s="149" t="s">
        <v>510</v>
      </c>
      <c r="B367" s="143">
        <v>593233.55</v>
      </c>
      <c r="C367" s="143">
        <v>199524.65</v>
      </c>
      <c r="D367" s="142">
        <v>0</v>
      </c>
      <c r="E367" s="142">
        <v>0</v>
      </c>
      <c r="F367" s="146" t="s">
        <v>286</v>
      </c>
    </row>
    <row r="368" spans="1:6" ht="21" customHeight="1" thickBot="1">
      <c r="A368" s="149" t="s">
        <v>511</v>
      </c>
      <c r="B368" s="143">
        <v>622895.65</v>
      </c>
      <c r="C368" s="143">
        <v>192745.03</v>
      </c>
      <c r="D368" s="142">
        <v>0</v>
      </c>
      <c r="E368" s="142">
        <v>0</v>
      </c>
      <c r="F368" s="146" t="s">
        <v>286</v>
      </c>
    </row>
    <row r="369" spans="1:6" ht="21" customHeight="1" thickBot="1">
      <c r="A369" s="149" t="s">
        <v>512</v>
      </c>
      <c r="B369" s="143">
        <v>654040.4</v>
      </c>
      <c r="C369" s="143">
        <v>194011.69</v>
      </c>
      <c r="D369" s="142">
        <v>0</v>
      </c>
      <c r="E369" s="142">
        <v>0</v>
      </c>
      <c r="F369" s="146" t="s">
        <v>286</v>
      </c>
    </row>
    <row r="370" spans="1:6" ht="21" customHeight="1" thickBot="1">
      <c r="A370" s="149" t="s">
        <v>513</v>
      </c>
      <c r="B370" s="143">
        <v>686741.9</v>
      </c>
      <c r="C370" s="143">
        <v>189900.47</v>
      </c>
      <c r="D370" s="142">
        <v>0</v>
      </c>
      <c r="E370" s="142">
        <v>0</v>
      </c>
      <c r="F370" s="146" t="s">
        <v>286</v>
      </c>
    </row>
    <row r="371" spans="1:6" ht="21" customHeight="1" thickBot="1">
      <c r="A371" s="149" t="s">
        <v>514</v>
      </c>
      <c r="B371" s="143">
        <v>721079.45</v>
      </c>
      <c r="C371" s="143">
        <v>189861.66</v>
      </c>
      <c r="D371" s="142">
        <v>0</v>
      </c>
      <c r="E371" s="142">
        <v>0</v>
      </c>
      <c r="F371" s="146" t="s">
        <v>286</v>
      </c>
    </row>
    <row r="372" spans="1:6" ht="21" customHeight="1" thickBot="1">
      <c r="A372" s="149" t="s">
        <v>515</v>
      </c>
      <c r="B372" s="143">
        <v>757133</v>
      </c>
      <c r="C372" s="143">
        <v>184570.57</v>
      </c>
      <c r="D372" s="142">
        <v>0</v>
      </c>
      <c r="E372" s="142">
        <v>0</v>
      </c>
      <c r="F372" s="146" t="s">
        <v>286</v>
      </c>
    </row>
    <row r="373" spans="1:6" ht="21" customHeight="1" thickBot="1">
      <c r="A373" s="149" t="s">
        <v>516</v>
      </c>
      <c r="B373" s="143">
        <v>794989.65</v>
      </c>
      <c r="C373" s="143">
        <v>185286.25</v>
      </c>
      <c r="D373" s="142">
        <v>0</v>
      </c>
      <c r="E373" s="142">
        <v>0</v>
      </c>
      <c r="F373" s="146" t="s">
        <v>286</v>
      </c>
    </row>
    <row r="374" spans="1:6" ht="21" customHeight="1" thickBot="1">
      <c r="A374" s="149" t="s">
        <v>517</v>
      </c>
      <c r="B374" s="143">
        <v>834739.1</v>
      </c>
      <c r="C374" s="143">
        <v>179844.72</v>
      </c>
      <c r="D374" s="142">
        <v>0</v>
      </c>
      <c r="E374" s="142">
        <v>0</v>
      </c>
      <c r="F374" s="146" t="s">
        <v>286</v>
      </c>
    </row>
    <row r="375" spans="1:6" ht="21" customHeight="1" thickBot="1">
      <c r="A375" s="149" t="s">
        <v>518</v>
      </c>
      <c r="B375" s="143">
        <v>876476.25</v>
      </c>
      <c r="C375" s="143">
        <v>180241.86</v>
      </c>
      <c r="D375" s="142">
        <v>0</v>
      </c>
      <c r="E375" s="142">
        <v>0</v>
      </c>
      <c r="F375" s="146" t="s">
        <v>286</v>
      </c>
    </row>
    <row r="376" spans="1:6" ht="21" customHeight="1" thickBot="1">
      <c r="A376" s="149" t="s">
        <v>519</v>
      </c>
      <c r="B376" s="143">
        <v>920299.9</v>
      </c>
      <c r="C376" s="143">
        <v>174634.46</v>
      </c>
      <c r="D376" s="142">
        <v>0</v>
      </c>
      <c r="E376" s="142">
        <v>0</v>
      </c>
      <c r="F376" s="146" t="s">
        <v>286</v>
      </c>
    </row>
    <row r="377" spans="1:6" ht="21" customHeight="1" thickBot="1">
      <c r="A377" s="149" t="s">
        <v>520</v>
      </c>
      <c r="B377" s="143">
        <v>966315.35</v>
      </c>
      <c r="C377" s="143">
        <v>174680.42</v>
      </c>
      <c r="D377" s="142">
        <v>0</v>
      </c>
      <c r="E377" s="142">
        <v>0</v>
      </c>
      <c r="F377" s="146" t="s">
        <v>286</v>
      </c>
    </row>
    <row r="378" spans="1:6" ht="21" customHeight="1" thickBot="1">
      <c r="A378" s="149" t="s">
        <v>521</v>
      </c>
      <c r="B378" s="143">
        <v>1014631.15</v>
      </c>
      <c r="C378" s="143">
        <v>169823.25</v>
      </c>
      <c r="D378" s="142">
        <v>0</v>
      </c>
      <c r="E378" s="142">
        <v>0</v>
      </c>
      <c r="F378" s="146" t="s">
        <v>286</v>
      </c>
    </row>
    <row r="379" spans="1:6" ht="21" customHeight="1" thickBot="1">
      <c r="A379" s="149" t="s">
        <v>522</v>
      </c>
      <c r="B379" s="143">
        <v>1065362.35</v>
      </c>
      <c r="C379" s="143">
        <v>168548.92</v>
      </c>
      <c r="D379" s="142">
        <v>0</v>
      </c>
      <c r="E379" s="142">
        <v>0</v>
      </c>
      <c r="F379" s="146" t="s">
        <v>286</v>
      </c>
    </row>
    <row r="380" spans="1:6" ht="21" customHeight="1" thickBot="1">
      <c r="A380" s="149" t="s">
        <v>523</v>
      </c>
      <c r="B380" s="143">
        <v>1118630.5</v>
      </c>
      <c r="C380" s="143">
        <v>162557.06</v>
      </c>
      <c r="D380" s="142">
        <v>0</v>
      </c>
      <c r="E380" s="142">
        <v>0</v>
      </c>
      <c r="F380" s="146" t="s">
        <v>286</v>
      </c>
    </row>
    <row r="381" spans="1:6" ht="21" customHeight="1" thickBot="1">
      <c r="A381" s="149" t="s">
        <v>524</v>
      </c>
      <c r="B381" s="143">
        <v>1174562.35</v>
      </c>
      <c r="C381" s="143">
        <v>161788.96</v>
      </c>
      <c r="D381" s="142">
        <v>0</v>
      </c>
      <c r="E381" s="142">
        <v>0</v>
      </c>
      <c r="F381" s="146" t="s">
        <v>286</v>
      </c>
    </row>
    <row r="382" spans="1:6" ht="21" customHeight="1" thickBot="1">
      <c r="A382" s="149" t="s">
        <v>525</v>
      </c>
      <c r="B382" s="143">
        <v>1233289.85</v>
      </c>
      <c r="C382" s="143">
        <v>155574.83</v>
      </c>
      <c r="D382" s="142">
        <v>0</v>
      </c>
      <c r="E382" s="142">
        <v>0</v>
      </c>
      <c r="F382" s="146" t="s">
        <v>286</v>
      </c>
    </row>
    <row r="383" spans="1:6" ht="21" customHeight="1" thickBot="1">
      <c r="A383" s="149" t="s">
        <v>526</v>
      </c>
      <c r="B383" s="143">
        <v>1294954.7</v>
      </c>
      <c r="C383" s="143">
        <v>154336.09</v>
      </c>
      <c r="D383" s="142">
        <v>0</v>
      </c>
      <c r="E383" s="142">
        <v>0</v>
      </c>
      <c r="F383" s="146" t="s">
        <v>286</v>
      </c>
    </row>
    <row r="384" spans="1:6" ht="21" customHeight="1" thickBot="1">
      <c r="A384" s="149" t="s">
        <v>527</v>
      </c>
      <c r="B384" s="143">
        <v>1359702.5</v>
      </c>
      <c r="C384" s="143">
        <v>147876.91</v>
      </c>
      <c r="D384" s="142">
        <v>0</v>
      </c>
      <c r="E384" s="142">
        <v>0</v>
      </c>
      <c r="F384" s="146" t="s">
        <v>286</v>
      </c>
    </row>
    <row r="385" spans="1:6" ht="21" customHeight="1" thickBot="1">
      <c r="A385" s="149" t="s">
        <v>528</v>
      </c>
      <c r="B385" s="143">
        <v>1427687.3</v>
      </c>
      <c r="C385" s="143">
        <v>146119.31</v>
      </c>
      <c r="D385" s="142">
        <v>0</v>
      </c>
      <c r="E385" s="142">
        <v>0</v>
      </c>
      <c r="F385" s="146" t="s">
        <v>286</v>
      </c>
    </row>
    <row r="386" spans="1:6" ht="21" customHeight="1" thickBot="1">
      <c r="A386" s="149" t="s">
        <v>529</v>
      </c>
      <c r="B386" s="143">
        <v>1499071.6</v>
      </c>
      <c r="C386" s="143">
        <v>140160.07</v>
      </c>
      <c r="D386" s="142">
        <v>0</v>
      </c>
      <c r="E386" s="142">
        <v>0</v>
      </c>
      <c r="F386" s="146" t="s">
        <v>286</v>
      </c>
    </row>
    <row r="387" spans="1:6" ht="21" customHeight="1" thickBot="1">
      <c r="A387" s="149" t="s">
        <v>530</v>
      </c>
      <c r="B387" s="143">
        <v>1574025.7</v>
      </c>
      <c r="C387" s="143">
        <v>137060.31</v>
      </c>
      <c r="D387" s="142">
        <v>0</v>
      </c>
      <c r="E387" s="142">
        <v>0</v>
      </c>
      <c r="F387" s="146" t="s">
        <v>286</v>
      </c>
    </row>
    <row r="388" spans="1:6" ht="21" customHeight="1" thickBot="1">
      <c r="A388" s="149" t="s">
        <v>531</v>
      </c>
      <c r="B388" s="143">
        <v>1652727.05</v>
      </c>
      <c r="C388" s="143">
        <v>130033.09</v>
      </c>
      <c r="D388" s="142">
        <v>0</v>
      </c>
      <c r="E388" s="142">
        <v>0</v>
      </c>
      <c r="F388" s="146" t="s">
        <v>286</v>
      </c>
    </row>
    <row r="389" spans="1:6" ht="21" customHeight="1" thickBot="1">
      <c r="A389" s="149" t="s">
        <v>532</v>
      </c>
      <c r="B389" s="143">
        <v>1735362.85</v>
      </c>
      <c r="C389" s="143">
        <v>127072.76</v>
      </c>
      <c r="D389" s="142">
        <v>0</v>
      </c>
      <c r="E389" s="142">
        <v>0</v>
      </c>
      <c r="F389" s="146" t="s">
        <v>286</v>
      </c>
    </row>
    <row r="390" spans="1:6" ht="21" customHeight="1" thickBot="1">
      <c r="A390" s="149" t="s">
        <v>533</v>
      </c>
      <c r="B390" s="143">
        <v>1822131.35</v>
      </c>
      <c r="C390" s="143">
        <v>119717.15</v>
      </c>
      <c r="D390" s="142">
        <v>0</v>
      </c>
      <c r="E390" s="142">
        <v>0</v>
      </c>
      <c r="F390" s="146" t="s">
        <v>286</v>
      </c>
    </row>
    <row r="391" spans="1:6" ht="21" customHeight="1" thickBot="1">
      <c r="A391" s="149" t="s">
        <v>534</v>
      </c>
      <c r="B391" s="143">
        <v>1913237.95</v>
      </c>
      <c r="C391" s="143">
        <v>116061.49</v>
      </c>
      <c r="D391" s="142">
        <v>0</v>
      </c>
      <c r="E391" s="142">
        <v>0</v>
      </c>
      <c r="F391" s="146" t="s">
        <v>286</v>
      </c>
    </row>
    <row r="392" spans="1:6" ht="21" customHeight="1" thickBot="1">
      <c r="A392" s="149" t="s">
        <v>535</v>
      </c>
      <c r="B392" s="143">
        <v>2008899.75</v>
      </c>
      <c r="C392" s="143">
        <v>108343.82</v>
      </c>
      <c r="D392" s="142">
        <v>0</v>
      </c>
      <c r="E392" s="142">
        <v>0</v>
      </c>
      <c r="F392" s="146" t="s">
        <v>286</v>
      </c>
    </row>
    <row r="393" spans="1:6" ht="21" customHeight="1" thickBot="1">
      <c r="A393" s="149" t="s">
        <v>536</v>
      </c>
      <c r="B393" s="143">
        <v>2109344.9</v>
      </c>
      <c r="C393" s="143">
        <v>103921.56</v>
      </c>
      <c r="D393" s="142">
        <v>0</v>
      </c>
      <c r="E393" s="142">
        <v>0</v>
      </c>
      <c r="F393" s="146" t="s">
        <v>286</v>
      </c>
    </row>
    <row r="394" spans="1:6" ht="21" customHeight="1" thickBot="1">
      <c r="A394" s="149" t="s">
        <v>537</v>
      </c>
      <c r="B394" s="143">
        <v>2214811.95</v>
      </c>
      <c r="C394" s="143">
        <v>96334.03</v>
      </c>
      <c r="D394" s="142">
        <v>0</v>
      </c>
      <c r="E394" s="142">
        <v>0</v>
      </c>
      <c r="F394" s="146" t="s">
        <v>286</v>
      </c>
    </row>
    <row r="395" spans="1:6" ht="21" customHeight="1" thickBot="1">
      <c r="A395" s="149" t="s">
        <v>538</v>
      </c>
      <c r="B395" s="143">
        <v>2325552.45</v>
      </c>
      <c r="C395" s="143">
        <v>90537.29</v>
      </c>
      <c r="D395" s="142">
        <v>0</v>
      </c>
      <c r="E395" s="142">
        <v>0</v>
      </c>
      <c r="F395" s="146" t="s">
        <v>286</v>
      </c>
    </row>
    <row r="396" spans="1:6" ht="21" customHeight="1" thickBot="1">
      <c r="A396" s="149" t="s">
        <v>539</v>
      </c>
      <c r="B396" s="143">
        <v>2441830.3</v>
      </c>
      <c r="C396" s="143">
        <v>81980.37</v>
      </c>
      <c r="D396" s="142">
        <v>0</v>
      </c>
      <c r="E396" s="142">
        <v>0</v>
      </c>
      <c r="F396" s="146" t="s">
        <v>286</v>
      </c>
    </row>
    <row r="397" spans="1:6" ht="21" customHeight="1" thickBot="1">
      <c r="A397" s="149" t="s">
        <v>540</v>
      </c>
      <c r="B397" s="143">
        <v>2563921.75</v>
      </c>
      <c r="C397" s="143">
        <v>75781.13</v>
      </c>
      <c r="D397" s="142">
        <v>0</v>
      </c>
      <c r="E397" s="142">
        <v>0</v>
      </c>
      <c r="F397" s="146" t="s">
        <v>286</v>
      </c>
    </row>
    <row r="398" spans="1:6" ht="21" customHeight="1" thickBot="1">
      <c r="A398" s="149" t="s">
        <v>541</v>
      </c>
      <c r="B398" s="143">
        <v>2692118</v>
      </c>
      <c r="C398" s="143">
        <v>66739.02</v>
      </c>
      <c r="D398" s="142">
        <v>0</v>
      </c>
      <c r="E398" s="142">
        <v>0</v>
      </c>
      <c r="F398" s="146" t="s">
        <v>286</v>
      </c>
    </row>
    <row r="399" spans="1:6" ht="21" customHeight="1" thickBot="1">
      <c r="A399" s="149" t="s">
        <v>542</v>
      </c>
      <c r="B399" s="143">
        <v>2826723.9</v>
      </c>
      <c r="C399" s="143">
        <v>59512.46</v>
      </c>
      <c r="D399" s="142">
        <v>0</v>
      </c>
      <c r="E399" s="142">
        <v>0</v>
      </c>
      <c r="F399" s="146" t="s">
        <v>286</v>
      </c>
    </row>
    <row r="400" spans="1:6" ht="21" customHeight="1" thickBot="1">
      <c r="A400" s="149" t="s">
        <v>543</v>
      </c>
      <c r="B400" s="143">
        <v>2968059.9</v>
      </c>
      <c r="C400" s="143">
        <v>49935.43</v>
      </c>
      <c r="D400" s="142">
        <v>0</v>
      </c>
      <c r="E400" s="142">
        <v>0</v>
      </c>
      <c r="F400" s="146" t="s">
        <v>286</v>
      </c>
    </row>
    <row r="401" spans="1:6" ht="21" customHeight="1" thickBot="1">
      <c r="A401" s="149" t="s">
        <v>544</v>
      </c>
      <c r="B401" s="143">
        <v>3116462.7</v>
      </c>
      <c r="C401" s="143">
        <v>41576.25</v>
      </c>
      <c r="D401" s="142">
        <v>0</v>
      </c>
      <c r="E401" s="142">
        <v>0</v>
      </c>
      <c r="F401" s="146" t="s">
        <v>286</v>
      </c>
    </row>
    <row r="402" spans="1:6" ht="21" customHeight="1" thickBot="1">
      <c r="A402" s="149" t="s">
        <v>545</v>
      </c>
      <c r="B402" s="143">
        <v>3272285.9</v>
      </c>
      <c r="C402" s="143">
        <v>31583.01</v>
      </c>
      <c r="D402" s="142">
        <v>0</v>
      </c>
      <c r="E402" s="142">
        <v>0</v>
      </c>
      <c r="F402" s="146" t="s">
        <v>286</v>
      </c>
    </row>
    <row r="403" spans="1:6" ht="21" customHeight="1" thickBot="1">
      <c r="A403" s="149" t="s">
        <v>546</v>
      </c>
      <c r="B403" s="143">
        <v>3435900</v>
      </c>
      <c r="C403" s="143">
        <v>21801.59</v>
      </c>
      <c r="D403" s="142">
        <v>0</v>
      </c>
      <c r="E403" s="142">
        <v>0</v>
      </c>
      <c r="F403" s="146" t="s">
        <v>286</v>
      </c>
    </row>
    <row r="404" spans="1:6" ht="21" customHeight="1" thickBot="1">
      <c r="A404" s="149" t="s">
        <v>547</v>
      </c>
      <c r="B404" s="143">
        <v>3607702.15</v>
      </c>
      <c r="C404" s="143">
        <v>10984.61</v>
      </c>
      <c r="D404" s="142">
        <v>0</v>
      </c>
      <c r="E404" s="142">
        <v>0</v>
      </c>
      <c r="F404" s="146" t="s">
        <v>286</v>
      </c>
    </row>
    <row r="405" spans="1:6" ht="21" customHeight="1" thickBot="1">
      <c r="A405" s="150" t="s">
        <v>346</v>
      </c>
      <c r="B405" s="144">
        <v>65000000</v>
      </c>
      <c r="C405" s="144">
        <v>5734724.37</v>
      </c>
      <c r="D405" s="144">
        <v>219512.73</v>
      </c>
      <c r="E405" s="145">
        <v>0</v>
      </c>
      <c r="F405" s="147"/>
    </row>
    <row r="406" spans="1:6" ht="21" customHeight="1" thickBot="1">
      <c r="A406" s="148"/>
      <c r="B406" s="19"/>
      <c r="C406" s="19"/>
      <c r="D406" s="19"/>
      <c r="E406" s="19"/>
      <c r="F406" s="148"/>
    </row>
    <row r="407" spans="1:6" ht="21" customHeight="1" thickBot="1">
      <c r="A407" s="184" t="s">
        <v>276</v>
      </c>
      <c r="B407" s="185"/>
      <c r="C407" s="185"/>
      <c r="D407" s="185"/>
      <c r="E407" s="185"/>
      <c r="F407" s="185"/>
    </row>
    <row r="408" spans="1:6" ht="27.75" customHeight="1" thickBot="1">
      <c r="A408" s="193" t="s">
        <v>548</v>
      </c>
      <c r="B408" s="194"/>
      <c r="C408" s="194"/>
      <c r="D408" s="194"/>
      <c r="E408" s="194"/>
      <c r="F408" s="194"/>
    </row>
    <row r="409" spans="1:6" ht="21" customHeight="1" thickBot="1">
      <c r="A409" s="138"/>
      <c r="B409" s="139"/>
      <c r="C409" s="140" t="s">
        <v>278</v>
      </c>
      <c r="D409" s="139"/>
      <c r="E409" s="139"/>
      <c r="F409" s="139"/>
    </row>
    <row r="410" spans="1:6" ht="21" customHeight="1" thickBot="1">
      <c r="A410" s="141" t="s">
        <v>279</v>
      </c>
      <c r="B410" s="140" t="s">
        <v>280</v>
      </c>
      <c r="C410" s="140" t="s">
        <v>281</v>
      </c>
      <c r="D410" s="140" t="s">
        <v>282</v>
      </c>
      <c r="E410" s="140" t="s">
        <v>283</v>
      </c>
      <c r="F410" s="140" t="s">
        <v>284</v>
      </c>
    </row>
    <row r="411" spans="1:6" ht="21" customHeight="1" thickBot="1">
      <c r="A411" s="149" t="s">
        <v>406</v>
      </c>
      <c r="B411" s="142">
        <v>0</v>
      </c>
      <c r="C411" s="142">
        <v>0</v>
      </c>
      <c r="D411" s="143">
        <v>81369.86</v>
      </c>
      <c r="E411" s="142">
        <v>0</v>
      </c>
      <c r="F411" s="146" t="s">
        <v>351</v>
      </c>
    </row>
    <row r="412" spans="1:6" ht="21" customHeight="1" thickBot="1">
      <c r="A412" s="149" t="s">
        <v>407</v>
      </c>
      <c r="B412" s="142">
        <v>0</v>
      </c>
      <c r="C412" s="143">
        <v>113298.75</v>
      </c>
      <c r="D412" s="143">
        <v>202081.8</v>
      </c>
      <c r="E412" s="142">
        <v>0</v>
      </c>
      <c r="F412" s="146" t="s">
        <v>351</v>
      </c>
    </row>
    <row r="413" spans="1:6" ht="21" customHeight="1" thickBot="1">
      <c r="A413" s="149" t="s">
        <v>408</v>
      </c>
      <c r="B413" s="142">
        <v>0</v>
      </c>
      <c r="C413" s="143">
        <v>115179.58</v>
      </c>
      <c r="D413" s="143">
        <v>192456.77</v>
      </c>
      <c r="E413" s="142">
        <v>0</v>
      </c>
      <c r="F413" s="146" t="s">
        <v>286</v>
      </c>
    </row>
    <row r="414" spans="1:6" ht="21" customHeight="1" thickBot="1">
      <c r="A414" s="149" t="s">
        <v>409</v>
      </c>
      <c r="B414" s="142">
        <v>0</v>
      </c>
      <c r="C414" s="143">
        <v>147141.36</v>
      </c>
      <c r="D414" s="143">
        <v>187572.21</v>
      </c>
      <c r="E414" s="142">
        <v>0</v>
      </c>
      <c r="F414" s="146" t="s">
        <v>286</v>
      </c>
    </row>
    <row r="415" spans="1:6" ht="21" customHeight="1" thickBot="1">
      <c r="A415" s="149" t="s">
        <v>410</v>
      </c>
      <c r="B415" s="142">
        <v>0</v>
      </c>
      <c r="C415" s="143">
        <v>217900.69</v>
      </c>
      <c r="D415" s="143">
        <v>169473.14</v>
      </c>
      <c r="E415" s="142">
        <v>0</v>
      </c>
      <c r="F415" s="146" t="s">
        <v>286</v>
      </c>
    </row>
    <row r="416" spans="1:6" ht="21" customHeight="1" thickBot="1">
      <c r="A416" s="149" t="s">
        <v>411</v>
      </c>
      <c r="B416" s="142">
        <v>0</v>
      </c>
      <c r="C416" s="143">
        <v>295092.69</v>
      </c>
      <c r="D416" s="143">
        <v>149728.69</v>
      </c>
      <c r="E416" s="142">
        <v>0</v>
      </c>
      <c r="F416" s="146" t="s">
        <v>286</v>
      </c>
    </row>
    <row r="417" spans="1:6" ht="21" customHeight="1" thickBot="1">
      <c r="A417" s="149" t="s">
        <v>412</v>
      </c>
      <c r="B417" s="142">
        <v>0</v>
      </c>
      <c r="C417" s="143">
        <v>372284.69</v>
      </c>
      <c r="D417" s="143">
        <v>129984.25</v>
      </c>
      <c r="E417" s="142">
        <v>0</v>
      </c>
      <c r="F417" s="146" t="s">
        <v>286</v>
      </c>
    </row>
    <row r="418" spans="1:6" ht="21" customHeight="1" thickBot="1">
      <c r="A418" s="149" t="s">
        <v>413</v>
      </c>
      <c r="B418" s="142">
        <v>0</v>
      </c>
      <c r="C418" s="143">
        <v>449476.68</v>
      </c>
      <c r="D418" s="143">
        <v>110239.81</v>
      </c>
      <c r="E418" s="142">
        <v>0</v>
      </c>
      <c r="F418" s="146" t="s">
        <v>286</v>
      </c>
    </row>
    <row r="419" spans="1:6" ht="21" customHeight="1" thickBot="1">
      <c r="A419" s="149" t="s">
        <v>414</v>
      </c>
      <c r="B419" s="143">
        <v>7500000</v>
      </c>
      <c r="C419" s="143">
        <v>526668.68</v>
      </c>
      <c r="D419" s="143">
        <v>90495.37</v>
      </c>
      <c r="E419" s="142">
        <v>0</v>
      </c>
      <c r="F419" s="146" t="s">
        <v>286</v>
      </c>
    </row>
    <row r="420" spans="1:6" ht="21" customHeight="1" thickBot="1">
      <c r="A420" s="149" t="s">
        <v>415</v>
      </c>
      <c r="B420" s="143">
        <v>7500000</v>
      </c>
      <c r="C420" s="143">
        <v>603860.68</v>
      </c>
      <c r="D420" s="143">
        <v>70750.92</v>
      </c>
      <c r="E420" s="142">
        <v>0</v>
      </c>
      <c r="F420" s="146" t="s">
        <v>286</v>
      </c>
    </row>
    <row r="421" spans="1:6" ht="21" customHeight="1" thickBot="1">
      <c r="A421" s="149" t="s">
        <v>416</v>
      </c>
      <c r="B421" s="143">
        <v>7500000</v>
      </c>
      <c r="C421" s="143">
        <v>659362.67</v>
      </c>
      <c r="D421" s="143">
        <v>51006.48</v>
      </c>
      <c r="E421" s="142">
        <v>0</v>
      </c>
      <c r="F421" s="146" t="s">
        <v>286</v>
      </c>
    </row>
    <row r="422" spans="1:6" ht="21" customHeight="1" thickBot="1">
      <c r="A422" s="149" t="s">
        <v>417</v>
      </c>
      <c r="B422" s="143">
        <v>7500000</v>
      </c>
      <c r="C422" s="143">
        <v>714864.67</v>
      </c>
      <c r="D422" s="143">
        <v>31262.04</v>
      </c>
      <c r="E422" s="142">
        <v>0</v>
      </c>
      <c r="F422" s="146" t="s">
        <v>286</v>
      </c>
    </row>
    <row r="423" spans="1:6" ht="21" customHeight="1" thickBot="1">
      <c r="A423" s="149" t="s">
        <v>418</v>
      </c>
      <c r="B423" s="143">
        <v>7500000</v>
      </c>
      <c r="C423" s="143">
        <v>770366.67</v>
      </c>
      <c r="D423" s="142">
        <v>0</v>
      </c>
      <c r="E423" s="142">
        <v>0</v>
      </c>
      <c r="F423" s="146" t="s">
        <v>286</v>
      </c>
    </row>
    <row r="424" spans="1:6" ht="21" customHeight="1" thickBot="1">
      <c r="A424" s="149" t="s">
        <v>419</v>
      </c>
      <c r="B424" s="143">
        <v>7500000</v>
      </c>
      <c r="C424" s="143">
        <v>780840</v>
      </c>
      <c r="D424" s="142">
        <v>0</v>
      </c>
      <c r="E424" s="142">
        <v>0</v>
      </c>
      <c r="F424" s="146" t="s">
        <v>286</v>
      </c>
    </row>
    <row r="425" spans="1:6" ht="21" customHeight="1" thickBot="1">
      <c r="A425" s="149" t="s">
        <v>420</v>
      </c>
      <c r="B425" s="143">
        <v>7500000</v>
      </c>
      <c r="C425" s="143">
        <v>759150</v>
      </c>
      <c r="D425" s="142">
        <v>0</v>
      </c>
      <c r="E425" s="142">
        <v>0</v>
      </c>
      <c r="F425" s="146" t="s">
        <v>286</v>
      </c>
    </row>
    <row r="426" spans="1:6" ht="21" customHeight="1" thickBot="1">
      <c r="A426" s="149" t="s">
        <v>421</v>
      </c>
      <c r="B426" s="143">
        <v>7500000</v>
      </c>
      <c r="C426" s="143">
        <v>737460</v>
      </c>
      <c r="D426" s="142">
        <v>0</v>
      </c>
      <c r="E426" s="142">
        <v>0</v>
      </c>
      <c r="F426" s="146" t="s">
        <v>286</v>
      </c>
    </row>
    <row r="427" spans="1:6" ht="21" customHeight="1" thickBot="1">
      <c r="A427" s="149" t="s">
        <v>422</v>
      </c>
      <c r="B427" s="143">
        <v>7500000</v>
      </c>
      <c r="C427" s="143">
        <v>715770</v>
      </c>
      <c r="D427" s="142">
        <v>0</v>
      </c>
      <c r="E427" s="142">
        <v>0</v>
      </c>
      <c r="F427" s="146" t="s">
        <v>286</v>
      </c>
    </row>
    <row r="428" spans="1:6" ht="21" customHeight="1" thickBot="1">
      <c r="A428" s="149" t="s">
        <v>423</v>
      </c>
      <c r="B428" s="143">
        <v>7500000</v>
      </c>
      <c r="C428" s="143">
        <v>694080</v>
      </c>
      <c r="D428" s="142">
        <v>0</v>
      </c>
      <c r="E428" s="142">
        <v>0</v>
      </c>
      <c r="F428" s="146" t="s">
        <v>286</v>
      </c>
    </row>
    <row r="429" spans="1:6" ht="21" customHeight="1" thickBot="1">
      <c r="A429" s="149" t="s">
        <v>424</v>
      </c>
      <c r="B429" s="143">
        <v>7500000</v>
      </c>
      <c r="C429" s="143">
        <v>672390</v>
      </c>
      <c r="D429" s="142">
        <v>0</v>
      </c>
      <c r="E429" s="142">
        <v>0</v>
      </c>
      <c r="F429" s="146" t="s">
        <v>286</v>
      </c>
    </row>
    <row r="430" spans="1:6" ht="21" customHeight="1" thickBot="1">
      <c r="A430" s="149" t="s">
        <v>425</v>
      </c>
      <c r="B430" s="143">
        <v>7500000</v>
      </c>
      <c r="C430" s="143">
        <v>650700</v>
      </c>
      <c r="D430" s="142">
        <v>0</v>
      </c>
      <c r="E430" s="142">
        <v>0</v>
      </c>
      <c r="F430" s="146" t="s">
        <v>286</v>
      </c>
    </row>
    <row r="431" spans="1:6" ht="21" customHeight="1" thickBot="1">
      <c r="A431" s="149" t="s">
        <v>426</v>
      </c>
      <c r="B431" s="143">
        <v>7500000</v>
      </c>
      <c r="C431" s="143">
        <v>629010</v>
      </c>
      <c r="D431" s="142">
        <v>0</v>
      </c>
      <c r="E431" s="142">
        <v>0</v>
      </c>
      <c r="F431" s="146" t="s">
        <v>286</v>
      </c>
    </row>
    <row r="432" spans="1:6" ht="21" customHeight="1" thickBot="1">
      <c r="A432" s="149" t="s">
        <v>427</v>
      </c>
      <c r="B432" s="143">
        <v>7500000</v>
      </c>
      <c r="C432" s="143">
        <v>607320</v>
      </c>
      <c r="D432" s="142">
        <v>0</v>
      </c>
      <c r="E432" s="142">
        <v>0</v>
      </c>
      <c r="F432" s="146" t="s">
        <v>286</v>
      </c>
    </row>
    <row r="433" spans="1:6" ht="21" customHeight="1" thickBot="1">
      <c r="A433" s="149" t="s">
        <v>428</v>
      </c>
      <c r="B433" s="143">
        <v>7500000</v>
      </c>
      <c r="C433" s="143">
        <v>585630</v>
      </c>
      <c r="D433" s="142">
        <v>0</v>
      </c>
      <c r="E433" s="142">
        <v>0</v>
      </c>
      <c r="F433" s="146" t="s">
        <v>286</v>
      </c>
    </row>
    <row r="434" spans="1:6" ht="21" customHeight="1" thickBot="1">
      <c r="A434" s="149" t="s">
        <v>429</v>
      </c>
      <c r="B434" s="143">
        <v>7500000</v>
      </c>
      <c r="C434" s="143">
        <v>563940</v>
      </c>
      <c r="D434" s="142">
        <v>0</v>
      </c>
      <c r="E434" s="142">
        <v>0</v>
      </c>
      <c r="F434" s="146" t="s">
        <v>286</v>
      </c>
    </row>
    <row r="435" spans="1:6" ht="21" customHeight="1" thickBot="1">
      <c r="A435" s="149" t="s">
        <v>430</v>
      </c>
      <c r="B435" s="143">
        <v>7500000</v>
      </c>
      <c r="C435" s="143">
        <v>542250</v>
      </c>
      <c r="D435" s="142">
        <v>0</v>
      </c>
      <c r="E435" s="142">
        <v>0</v>
      </c>
      <c r="F435" s="146" t="s">
        <v>286</v>
      </c>
    </row>
    <row r="436" spans="1:6" ht="21" customHeight="1" thickBot="1">
      <c r="A436" s="149" t="s">
        <v>431</v>
      </c>
      <c r="B436" s="143">
        <v>7500000</v>
      </c>
      <c r="C436" s="143">
        <v>520560</v>
      </c>
      <c r="D436" s="142">
        <v>0</v>
      </c>
      <c r="E436" s="142">
        <v>0</v>
      </c>
      <c r="F436" s="146" t="s">
        <v>286</v>
      </c>
    </row>
    <row r="437" spans="1:6" ht="21" customHeight="1" thickBot="1">
      <c r="A437" s="149" t="s">
        <v>432</v>
      </c>
      <c r="B437" s="143">
        <v>7500000</v>
      </c>
      <c r="C437" s="143">
        <v>498870</v>
      </c>
      <c r="D437" s="142">
        <v>0</v>
      </c>
      <c r="E437" s="142">
        <v>0</v>
      </c>
      <c r="F437" s="146" t="s">
        <v>286</v>
      </c>
    </row>
    <row r="438" spans="1:6" ht="21" customHeight="1" thickBot="1">
      <c r="A438" s="149" t="s">
        <v>433</v>
      </c>
      <c r="B438" s="143">
        <v>7500000</v>
      </c>
      <c r="C438" s="143">
        <v>477180</v>
      </c>
      <c r="D438" s="142">
        <v>0</v>
      </c>
      <c r="E438" s="142">
        <v>0</v>
      </c>
      <c r="F438" s="146" t="s">
        <v>286</v>
      </c>
    </row>
    <row r="439" spans="1:6" ht="21" customHeight="1" thickBot="1">
      <c r="A439" s="149" t="s">
        <v>434</v>
      </c>
      <c r="B439" s="143">
        <v>7500000</v>
      </c>
      <c r="C439" s="143">
        <v>455490</v>
      </c>
      <c r="D439" s="142">
        <v>0</v>
      </c>
      <c r="E439" s="142">
        <v>0</v>
      </c>
      <c r="F439" s="146" t="s">
        <v>286</v>
      </c>
    </row>
    <row r="440" spans="1:6" ht="21" customHeight="1" thickBot="1">
      <c r="A440" s="149" t="s">
        <v>435</v>
      </c>
      <c r="B440" s="143">
        <v>7500000</v>
      </c>
      <c r="C440" s="143">
        <v>433800</v>
      </c>
      <c r="D440" s="142">
        <v>0</v>
      </c>
      <c r="E440" s="142">
        <v>0</v>
      </c>
      <c r="F440" s="146" t="s">
        <v>286</v>
      </c>
    </row>
    <row r="441" spans="1:6" ht="21" customHeight="1" thickBot="1">
      <c r="A441" s="149" t="s">
        <v>436</v>
      </c>
      <c r="B441" s="143">
        <v>7500000</v>
      </c>
      <c r="C441" s="143">
        <v>412110</v>
      </c>
      <c r="D441" s="142">
        <v>0</v>
      </c>
      <c r="E441" s="142">
        <v>0</v>
      </c>
      <c r="F441" s="146" t="s">
        <v>286</v>
      </c>
    </row>
    <row r="442" spans="1:6" ht="21" customHeight="1" thickBot="1">
      <c r="A442" s="149" t="s">
        <v>437</v>
      </c>
      <c r="B442" s="143">
        <v>7500000</v>
      </c>
      <c r="C442" s="143">
        <v>390420</v>
      </c>
      <c r="D442" s="142">
        <v>0</v>
      </c>
      <c r="E442" s="142">
        <v>0</v>
      </c>
      <c r="F442" s="146" t="s">
        <v>286</v>
      </c>
    </row>
    <row r="443" spans="1:6" ht="21" customHeight="1" thickBot="1">
      <c r="A443" s="149" t="s">
        <v>438</v>
      </c>
      <c r="B443" s="143">
        <v>7500000</v>
      </c>
      <c r="C443" s="143">
        <v>368730</v>
      </c>
      <c r="D443" s="142">
        <v>0</v>
      </c>
      <c r="E443" s="142">
        <v>0</v>
      </c>
      <c r="F443" s="146" t="s">
        <v>286</v>
      </c>
    </row>
    <row r="444" spans="1:6" ht="21" customHeight="1" thickBot="1">
      <c r="A444" s="149" t="s">
        <v>439</v>
      </c>
      <c r="B444" s="143">
        <v>7500000</v>
      </c>
      <c r="C444" s="143">
        <v>347040</v>
      </c>
      <c r="D444" s="142">
        <v>0</v>
      </c>
      <c r="E444" s="142">
        <v>0</v>
      </c>
      <c r="F444" s="146" t="s">
        <v>286</v>
      </c>
    </row>
    <row r="445" spans="1:6" ht="21" customHeight="1" thickBot="1">
      <c r="A445" s="149" t="s">
        <v>440</v>
      </c>
      <c r="B445" s="143">
        <v>7500000</v>
      </c>
      <c r="C445" s="143">
        <v>325350</v>
      </c>
      <c r="D445" s="142">
        <v>0</v>
      </c>
      <c r="E445" s="142">
        <v>0</v>
      </c>
      <c r="F445" s="146" t="s">
        <v>286</v>
      </c>
    </row>
    <row r="446" spans="1:6" ht="21" customHeight="1" thickBot="1">
      <c r="A446" s="149" t="s">
        <v>441</v>
      </c>
      <c r="B446" s="143">
        <v>7500000</v>
      </c>
      <c r="C446" s="143">
        <v>303660</v>
      </c>
      <c r="D446" s="142">
        <v>0</v>
      </c>
      <c r="E446" s="142">
        <v>0</v>
      </c>
      <c r="F446" s="146" t="s">
        <v>286</v>
      </c>
    </row>
    <row r="447" spans="1:6" ht="21" customHeight="1" thickBot="1">
      <c r="A447" s="149" t="s">
        <v>442</v>
      </c>
      <c r="B447" s="143">
        <v>7500000</v>
      </c>
      <c r="C447" s="143">
        <v>281970</v>
      </c>
      <c r="D447" s="142">
        <v>0</v>
      </c>
      <c r="E447" s="142">
        <v>0</v>
      </c>
      <c r="F447" s="146" t="s">
        <v>286</v>
      </c>
    </row>
    <row r="448" spans="1:6" ht="21" customHeight="1" thickBot="1">
      <c r="A448" s="149" t="s">
        <v>443</v>
      </c>
      <c r="B448" s="143">
        <v>7500000</v>
      </c>
      <c r="C448" s="143">
        <v>260280</v>
      </c>
      <c r="D448" s="142">
        <v>0</v>
      </c>
      <c r="E448" s="142">
        <v>0</v>
      </c>
      <c r="F448" s="146" t="s">
        <v>286</v>
      </c>
    </row>
    <row r="449" spans="1:6" ht="21" customHeight="1" thickBot="1">
      <c r="A449" s="149" t="s">
        <v>444</v>
      </c>
      <c r="B449" s="143">
        <v>7500000</v>
      </c>
      <c r="C449" s="143">
        <v>238590</v>
      </c>
      <c r="D449" s="142">
        <v>0</v>
      </c>
      <c r="E449" s="142">
        <v>0</v>
      </c>
      <c r="F449" s="146" t="s">
        <v>286</v>
      </c>
    </row>
    <row r="450" spans="1:6" ht="21" customHeight="1" thickBot="1">
      <c r="A450" s="149" t="s">
        <v>445</v>
      </c>
      <c r="B450" s="143">
        <v>7500000</v>
      </c>
      <c r="C450" s="143">
        <v>216900</v>
      </c>
      <c r="D450" s="142">
        <v>0</v>
      </c>
      <c r="E450" s="142">
        <v>0</v>
      </c>
      <c r="F450" s="146" t="s">
        <v>286</v>
      </c>
    </row>
    <row r="451" spans="1:6" ht="21" customHeight="1" thickBot="1">
      <c r="A451" s="149" t="s">
        <v>446</v>
      </c>
      <c r="B451" s="143">
        <v>7500000</v>
      </c>
      <c r="C451" s="143">
        <v>195210</v>
      </c>
      <c r="D451" s="142">
        <v>0</v>
      </c>
      <c r="E451" s="142">
        <v>0</v>
      </c>
      <c r="F451" s="146" t="s">
        <v>286</v>
      </c>
    </row>
    <row r="452" spans="1:6" ht="21" customHeight="1" thickBot="1">
      <c r="A452" s="149" t="s">
        <v>447</v>
      </c>
      <c r="B452" s="143">
        <v>7500000</v>
      </c>
      <c r="C452" s="143">
        <v>173520</v>
      </c>
      <c r="D452" s="142">
        <v>0</v>
      </c>
      <c r="E452" s="142">
        <v>0</v>
      </c>
      <c r="F452" s="146" t="s">
        <v>286</v>
      </c>
    </row>
    <row r="453" spans="1:6" ht="21" customHeight="1" thickBot="1">
      <c r="A453" s="149" t="s">
        <v>448</v>
      </c>
      <c r="B453" s="143">
        <v>7500000</v>
      </c>
      <c r="C453" s="143">
        <v>151830</v>
      </c>
      <c r="D453" s="142">
        <v>0</v>
      </c>
      <c r="E453" s="142">
        <v>0</v>
      </c>
      <c r="F453" s="146" t="s">
        <v>286</v>
      </c>
    </row>
    <row r="454" spans="1:6" ht="21" customHeight="1" thickBot="1">
      <c r="A454" s="149" t="s">
        <v>449</v>
      </c>
      <c r="B454" s="143">
        <v>7500000</v>
      </c>
      <c r="C454" s="143">
        <v>130140</v>
      </c>
      <c r="D454" s="142">
        <v>0</v>
      </c>
      <c r="E454" s="142">
        <v>0</v>
      </c>
      <c r="F454" s="146" t="s">
        <v>286</v>
      </c>
    </row>
    <row r="455" spans="1:6" ht="21" customHeight="1" thickBot="1">
      <c r="A455" s="149" t="s">
        <v>549</v>
      </c>
      <c r="B455" s="143">
        <v>7500000</v>
      </c>
      <c r="C455" s="143">
        <v>108450</v>
      </c>
      <c r="D455" s="142">
        <v>0</v>
      </c>
      <c r="E455" s="142">
        <v>0</v>
      </c>
      <c r="F455" s="146" t="s">
        <v>286</v>
      </c>
    </row>
    <row r="456" spans="1:6" ht="21" customHeight="1" thickBot="1">
      <c r="A456" s="149" t="s">
        <v>550</v>
      </c>
      <c r="B456" s="143">
        <v>7500000</v>
      </c>
      <c r="C456" s="143">
        <v>86760</v>
      </c>
      <c r="D456" s="142">
        <v>0</v>
      </c>
      <c r="E456" s="142">
        <v>0</v>
      </c>
      <c r="F456" s="146" t="s">
        <v>286</v>
      </c>
    </row>
    <row r="457" spans="1:6" ht="21" customHeight="1" thickBot="1">
      <c r="A457" s="149" t="s">
        <v>551</v>
      </c>
      <c r="B457" s="143">
        <v>7500000</v>
      </c>
      <c r="C457" s="143">
        <v>65070</v>
      </c>
      <c r="D457" s="142">
        <v>0</v>
      </c>
      <c r="E457" s="142">
        <v>0</v>
      </c>
      <c r="F457" s="146" t="s">
        <v>286</v>
      </c>
    </row>
    <row r="458" spans="1:6" ht="21" customHeight="1" thickBot="1">
      <c r="A458" s="149" t="s">
        <v>552</v>
      </c>
      <c r="B458" s="143">
        <v>7500000</v>
      </c>
      <c r="C458" s="143">
        <v>43380</v>
      </c>
      <c r="D458" s="142">
        <v>0</v>
      </c>
      <c r="E458" s="142">
        <v>0</v>
      </c>
      <c r="F458" s="146" t="s">
        <v>286</v>
      </c>
    </row>
    <row r="459" spans="1:6" ht="21" customHeight="1" thickBot="1">
      <c r="A459" s="150" t="s">
        <v>346</v>
      </c>
      <c r="B459" s="144">
        <v>300000000</v>
      </c>
      <c r="C459" s="144">
        <v>19409347.81</v>
      </c>
      <c r="D459" s="144">
        <v>1466421.34</v>
      </c>
      <c r="E459" s="145">
        <v>0</v>
      </c>
      <c r="F459" s="147"/>
    </row>
    <row r="460" spans="1:6" ht="21" customHeight="1" thickBot="1">
      <c r="A460" s="148"/>
      <c r="B460" s="19"/>
      <c r="C460" s="19"/>
      <c r="D460" s="19"/>
      <c r="E460" s="19"/>
      <c r="F460" s="148"/>
    </row>
    <row r="461" spans="1:6" ht="21" customHeight="1" thickBot="1">
      <c r="A461" s="184" t="s">
        <v>276</v>
      </c>
      <c r="B461" s="185"/>
      <c r="C461" s="185"/>
      <c r="D461" s="185"/>
      <c r="E461" s="185"/>
      <c r="F461" s="186"/>
    </row>
    <row r="462" spans="1:6" ht="21" customHeight="1" thickBot="1">
      <c r="A462" s="193" t="s">
        <v>553</v>
      </c>
      <c r="B462" s="194"/>
      <c r="C462" s="194"/>
      <c r="D462" s="194"/>
      <c r="E462" s="194"/>
      <c r="F462" s="195"/>
    </row>
    <row r="463" spans="1:6" ht="21" customHeight="1" thickBot="1">
      <c r="A463" s="138"/>
      <c r="B463" s="139"/>
      <c r="C463" s="140" t="s">
        <v>278</v>
      </c>
      <c r="D463" s="139"/>
      <c r="E463" s="139"/>
      <c r="F463" s="139"/>
    </row>
    <row r="464" spans="1:6" ht="21" customHeight="1" thickBot="1">
      <c r="A464" s="141" t="s">
        <v>279</v>
      </c>
      <c r="B464" s="140" t="s">
        <v>280</v>
      </c>
      <c r="C464" s="140" t="s">
        <v>281</v>
      </c>
      <c r="D464" s="140" t="s">
        <v>282</v>
      </c>
      <c r="E464" s="140" t="s">
        <v>283</v>
      </c>
      <c r="F464" s="140" t="s">
        <v>284</v>
      </c>
    </row>
    <row r="465" spans="1:6" ht="21" customHeight="1" thickBot="1">
      <c r="A465" s="149" t="s">
        <v>554</v>
      </c>
      <c r="B465" s="142">
        <v>0</v>
      </c>
      <c r="C465" s="142">
        <v>0</v>
      </c>
      <c r="D465" s="142">
        <v>0</v>
      </c>
      <c r="E465" s="143">
        <v>375000</v>
      </c>
      <c r="F465" s="146" t="s">
        <v>351</v>
      </c>
    </row>
    <row r="466" spans="1:6" ht="21" customHeight="1" thickBot="1">
      <c r="A466" s="149" t="s">
        <v>555</v>
      </c>
      <c r="B466" s="142">
        <v>0</v>
      </c>
      <c r="C466" s="143">
        <v>1044730.3</v>
      </c>
      <c r="D466" s="142">
        <v>0</v>
      </c>
      <c r="E466" s="142">
        <v>0</v>
      </c>
      <c r="F466" s="146" t="s">
        <v>351</v>
      </c>
    </row>
    <row r="467" spans="1:6" ht="21" customHeight="1" thickBot="1">
      <c r="A467" s="149" t="s">
        <v>556</v>
      </c>
      <c r="B467" s="142">
        <v>0</v>
      </c>
      <c r="C467" s="143">
        <v>1156759.7</v>
      </c>
      <c r="D467" s="142">
        <v>0</v>
      </c>
      <c r="E467" s="142">
        <v>0</v>
      </c>
      <c r="F467" s="146" t="s">
        <v>351</v>
      </c>
    </row>
    <row r="468" spans="1:6" ht="21" customHeight="1" thickBot="1">
      <c r="A468" s="149" t="s">
        <v>557</v>
      </c>
      <c r="B468" s="142">
        <v>0</v>
      </c>
      <c r="C468" s="143">
        <v>710939.58</v>
      </c>
      <c r="D468" s="142">
        <v>0</v>
      </c>
      <c r="E468" s="142">
        <v>0</v>
      </c>
      <c r="F468" s="146" t="s">
        <v>351</v>
      </c>
    </row>
    <row r="469" spans="1:6" ht="21" customHeight="1" thickBot="1">
      <c r="A469" s="149" t="s">
        <v>558</v>
      </c>
      <c r="B469" s="142">
        <v>0</v>
      </c>
      <c r="C469" s="143">
        <v>395653.64</v>
      </c>
      <c r="D469" s="142">
        <v>0</v>
      </c>
      <c r="E469" s="142">
        <v>0</v>
      </c>
      <c r="F469" s="146" t="s">
        <v>351</v>
      </c>
    </row>
    <row r="470" spans="1:6" ht="21" customHeight="1" thickBot="1">
      <c r="A470" s="149" t="s">
        <v>559</v>
      </c>
      <c r="B470" s="142">
        <v>0</v>
      </c>
      <c r="C470" s="143">
        <v>329666.66</v>
      </c>
      <c r="D470" s="142">
        <v>0</v>
      </c>
      <c r="E470" s="142">
        <v>0</v>
      </c>
      <c r="F470" s="146" t="s">
        <v>351</v>
      </c>
    </row>
    <row r="471" spans="1:6" ht="21" customHeight="1" thickBot="1">
      <c r="A471" s="149" t="s">
        <v>560</v>
      </c>
      <c r="B471" s="142">
        <v>0</v>
      </c>
      <c r="C471" s="143">
        <v>429875</v>
      </c>
      <c r="D471" s="142">
        <v>0</v>
      </c>
      <c r="E471" s="142">
        <v>0</v>
      </c>
      <c r="F471" s="146" t="s">
        <v>351</v>
      </c>
    </row>
    <row r="472" spans="1:6" ht="21" customHeight="1" thickBot="1">
      <c r="A472" s="149" t="s">
        <v>561</v>
      </c>
      <c r="B472" s="142">
        <v>0</v>
      </c>
      <c r="C472" s="143">
        <v>414000</v>
      </c>
      <c r="D472" s="142">
        <v>0</v>
      </c>
      <c r="E472" s="142">
        <v>0</v>
      </c>
      <c r="F472" s="146" t="s">
        <v>351</v>
      </c>
    </row>
    <row r="473" spans="1:6" ht="21" customHeight="1" thickBot="1">
      <c r="A473" s="149" t="s">
        <v>562</v>
      </c>
      <c r="B473" s="142">
        <v>0</v>
      </c>
      <c r="C473" s="143">
        <v>462583.33</v>
      </c>
      <c r="D473" s="142">
        <v>0</v>
      </c>
      <c r="E473" s="142">
        <v>0</v>
      </c>
      <c r="F473" s="146" t="s">
        <v>351</v>
      </c>
    </row>
    <row r="474" spans="1:6" ht="21" customHeight="1" thickBot="1">
      <c r="A474" s="149" t="s">
        <v>563</v>
      </c>
      <c r="B474" s="142">
        <v>0</v>
      </c>
      <c r="C474" s="143">
        <v>628666.66</v>
      </c>
      <c r="D474" s="142">
        <v>0</v>
      </c>
      <c r="E474" s="142">
        <v>0</v>
      </c>
      <c r="F474" s="146" t="s">
        <v>351</v>
      </c>
    </row>
    <row r="475" spans="1:6" ht="21" customHeight="1" thickBot="1">
      <c r="A475" s="149" t="s">
        <v>564</v>
      </c>
      <c r="B475" s="142">
        <v>0</v>
      </c>
      <c r="C475" s="143">
        <v>565625</v>
      </c>
      <c r="D475" s="142">
        <v>0</v>
      </c>
      <c r="E475" s="142">
        <v>0</v>
      </c>
      <c r="F475" s="146" t="s">
        <v>351</v>
      </c>
    </row>
    <row r="476" spans="1:6" ht="21" customHeight="1" thickBot="1">
      <c r="A476" s="149" t="s">
        <v>500</v>
      </c>
      <c r="B476" s="143">
        <v>3240000</v>
      </c>
      <c r="C476" s="143">
        <v>383333.34</v>
      </c>
      <c r="D476" s="142">
        <v>0</v>
      </c>
      <c r="E476" s="142">
        <v>0</v>
      </c>
      <c r="F476" s="146" t="s">
        <v>351</v>
      </c>
    </row>
    <row r="477" spans="1:6" ht="21" customHeight="1" thickBot="1">
      <c r="A477" s="149" t="s">
        <v>501</v>
      </c>
      <c r="B477" s="143">
        <v>3330000</v>
      </c>
      <c r="C477" s="143">
        <v>332044.5</v>
      </c>
      <c r="D477" s="142">
        <v>0</v>
      </c>
      <c r="E477" s="142">
        <v>0</v>
      </c>
      <c r="F477" s="146" t="s">
        <v>351</v>
      </c>
    </row>
    <row r="478" spans="1:6" ht="21" customHeight="1" thickBot="1">
      <c r="A478" s="149" t="s">
        <v>502</v>
      </c>
      <c r="B478" s="143">
        <v>3425000</v>
      </c>
      <c r="C478" s="143">
        <v>293234.66</v>
      </c>
      <c r="D478" s="142">
        <v>0</v>
      </c>
      <c r="E478" s="142">
        <v>0</v>
      </c>
      <c r="F478" s="146" t="s">
        <v>351</v>
      </c>
    </row>
    <row r="479" spans="1:6" ht="21" customHeight="1" thickBot="1">
      <c r="A479" s="149" t="s">
        <v>503</v>
      </c>
      <c r="B479" s="143">
        <v>3520000</v>
      </c>
      <c r="C479" s="143">
        <v>281565.61</v>
      </c>
      <c r="D479" s="142">
        <v>0</v>
      </c>
      <c r="E479" s="142">
        <v>0</v>
      </c>
      <c r="F479" s="146" t="s">
        <v>286</v>
      </c>
    </row>
    <row r="480" spans="1:6" ht="21" customHeight="1" thickBot="1">
      <c r="A480" s="149" t="s">
        <v>504</v>
      </c>
      <c r="B480" s="143">
        <v>3620000</v>
      </c>
      <c r="C480" s="143">
        <v>302996.7</v>
      </c>
      <c r="D480" s="142">
        <v>0</v>
      </c>
      <c r="E480" s="142">
        <v>0</v>
      </c>
      <c r="F480" s="146" t="s">
        <v>286</v>
      </c>
    </row>
    <row r="481" spans="1:6" ht="21" customHeight="1" thickBot="1">
      <c r="A481" s="149" t="s">
        <v>505</v>
      </c>
      <c r="B481" s="143">
        <v>3725000</v>
      </c>
      <c r="C481" s="143">
        <v>275800.78</v>
      </c>
      <c r="D481" s="142">
        <v>0</v>
      </c>
      <c r="E481" s="142">
        <v>0</v>
      </c>
      <c r="F481" s="146" t="s">
        <v>286</v>
      </c>
    </row>
    <row r="482" spans="1:6" ht="21" customHeight="1" thickBot="1">
      <c r="A482" s="149" t="s">
        <v>506</v>
      </c>
      <c r="B482" s="143">
        <v>3830000</v>
      </c>
      <c r="C482" s="143">
        <v>286690.8</v>
      </c>
      <c r="D482" s="142">
        <v>0</v>
      </c>
      <c r="E482" s="142">
        <v>0</v>
      </c>
      <c r="F482" s="146" t="s">
        <v>286</v>
      </c>
    </row>
    <row r="483" spans="1:6" ht="21" customHeight="1" thickBot="1">
      <c r="A483" s="149" t="s">
        <v>507</v>
      </c>
      <c r="B483" s="143">
        <v>3940000</v>
      </c>
      <c r="C483" s="143">
        <v>259091.44</v>
      </c>
      <c r="D483" s="142">
        <v>0</v>
      </c>
      <c r="E483" s="142">
        <v>0</v>
      </c>
      <c r="F483" s="146" t="s">
        <v>286</v>
      </c>
    </row>
    <row r="484" spans="1:6" ht="21" customHeight="1" thickBot="1">
      <c r="A484" s="149" t="s">
        <v>508</v>
      </c>
      <c r="B484" s="143">
        <v>4050000</v>
      </c>
      <c r="C484" s="143">
        <v>269441.4</v>
      </c>
      <c r="D484" s="142">
        <v>0</v>
      </c>
      <c r="E484" s="142">
        <v>0</v>
      </c>
      <c r="F484" s="146" t="s">
        <v>286</v>
      </c>
    </row>
    <row r="485" spans="1:6" ht="21" customHeight="1" thickBot="1">
      <c r="A485" s="149" t="s">
        <v>509</v>
      </c>
      <c r="B485" s="143">
        <v>4165000</v>
      </c>
      <c r="C485" s="143">
        <v>243022.67</v>
      </c>
      <c r="D485" s="142">
        <v>0</v>
      </c>
      <c r="E485" s="142">
        <v>0</v>
      </c>
      <c r="F485" s="146" t="s">
        <v>286</v>
      </c>
    </row>
    <row r="486" spans="1:6" ht="21" customHeight="1" thickBot="1">
      <c r="A486" s="149" t="s">
        <v>510</v>
      </c>
      <c r="B486" s="143">
        <v>4280000</v>
      </c>
      <c r="C486" s="143">
        <v>251204.1</v>
      </c>
      <c r="D486" s="142">
        <v>0</v>
      </c>
      <c r="E486" s="142">
        <v>0</v>
      </c>
      <c r="F486" s="146" t="s">
        <v>286</v>
      </c>
    </row>
    <row r="487" spans="1:6" ht="21" customHeight="1" thickBot="1">
      <c r="A487" s="149" t="s">
        <v>511</v>
      </c>
      <c r="B487" s="143">
        <v>4405000</v>
      </c>
      <c r="C487" s="143">
        <v>226038.83</v>
      </c>
      <c r="D487" s="142">
        <v>0</v>
      </c>
      <c r="E487" s="142">
        <v>0</v>
      </c>
      <c r="F487" s="146" t="s">
        <v>286</v>
      </c>
    </row>
    <row r="488" spans="1:6" ht="21" customHeight="1" thickBot="1">
      <c r="A488" s="149" t="s">
        <v>512</v>
      </c>
      <c r="B488" s="143">
        <v>4530000</v>
      </c>
      <c r="C488" s="143">
        <v>2319234</v>
      </c>
      <c r="D488" s="142">
        <v>0</v>
      </c>
      <c r="E488" s="142">
        <v>0</v>
      </c>
      <c r="F488" s="146" t="s">
        <v>286</v>
      </c>
    </row>
    <row r="489" spans="1:6" ht="21" customHeight="1" thickBot="1">
      <c r="A489" s="149" t="s">
        <v>513</v>
      </c>
      <c r="B489" s="143">
        <v>4655000</v>
      </c>
      <c r="C489" s="143">
        <v>209219.11</v>
      </c>
      <c r="D489" s="142">
        <v>0</v>
      </c>
      <c r="E489" s="142">
        <v>0</v>
      </c>
      <c r="F489" s="146" t="s">
        <v>286</v>
      </c>
    </row>
    <row r="490" spans="1:6" ht="21" customHeight="1" thickBot="1">
      <c r="A490" s="149" t="s">
        <v>514</v>
      </c>
      <c r="B490" s="143">
        <v>4790000</v>
      </c>
      <c r="C490" s="143">
        <v>2115327</v>
      </c>
      <c r="D490" s="142">
        <v>0</v>
      </c>
      <c r="E490" s="142">
        <v>0</v>
      </c>
      <c r="F490" s="146" t="s">
        <v>286</v>
      </c>
    </row>
    <row r="491" spans="1:6" ht="21" customHeight="1" thickBot="1">
      <c r="A491" s="149" t="s">
        <v>515</v>
      </c>
      <c r="B491" s="143">
        <v>4925000</v>
      </c>
      <c r="C491" s="143">
        <v>189074.61</v>
      </c>
      <c r="D491" s="142">
        <v>0</v>
      </c>
      <c r="E491" s="142">
        <v>0</v>
      </c>
      <c r="F491" s="146" t="s">
        <v>286</v>
      </c>
    </row>
    <row r="492" spans="1:6" ht="21" customHeight="1" thickBot="1">
      <c r="A492" s="149" t="s">
        <v>516</v>
      </c>
      <c r="B492" s="143">
        <v>5065000</v>
      </c>
      <c r="C492" s="143">
        <v>1899654</v>
      </c>
      <c r="D492" s="142">
        <v>0</v>
      </c>
      <c r="E492" s="142">
        <v>0</v>
      </c>
      <c r="F492" s="146" t="s">
        <v>286</v>
      </c>
    </row>
    <row r="493" spans="1:6" ht="21" customHeight="1" thickBot="1">
      <c r="A493" s="149" t="s">
        <v>517</v>
      </c>
      <c r="B493" s="143">
        <v>5210000</v>
      </c>
      <c r="C493" s="143">
        <v>168983.61</v>
      </c>
      <c r="D493" s="142">
        <v>0</v>
      </c>
      <c r="E493" s="142">
        <v>0</v>
      </c>
      <c r="F493" s="146" t="s">
        <v>286</v>
      </c>
    </row>
    <row r="494" spans="1:6" ht="21" customHeight="1" thickBot="1">
      <c r="A494" s="149" t="s">
        <v>518</v>
      </c>
      <c r="B494" s="143">
        <v>5355000</v>
      </c>
      <c r="C494" s="143">
        <v>1671549</v>
      </c>
      <c r="D494" s="142">
        <v>0</v>
      </c>
      <c r="E494" s="142">
        <v>0</v>
      </c>
      <c r="F494" s="146" t="s">
        <v>286</v>
      </c>
    </row>
    <row r="495" spans="1:6" ht="21" customHeight="1" thickBot="1">
      <c r="A495" s="149" t="s">
        <v>519</v>
      </c>
      <c r="B495" s="143">
        <v>5510000</v>
      </c>
      <c r="C495" s="143">
        <v>147736.22</v>
      </c>
      <c r="D495" s="142">
        <v>0</v>
      </c>
      <c r="E495" s="142">
        <v>0</v>
      </c>
      <c r="F495" s="146" t="s">
        <v>286</v>
      </c>
    </row>
    <row r="496" spans="1:6" ht="21" customHeight="1" thickBot="1">
      <c r="A496" s="149" t="s">
        <v>520</v>
      </c>
      <c r="B496" s="143">
        <v>5665000</v>
      </c>
      <c r="C496" s="143">
        <v>1430346</v>
      </c>
      <c r="D496" s="142">
        <v>0</v>
      </c>
      <c r="E496" s="142">
        <v>0</v>
      </c>
      <c r="F496" s="146" t="s">
        <v>286</v>
      </c>
    </row>
    <row r="497" spans="1:6" ht="21" customHeight="1" thickBot="1">
      <c r="A497" s="149" t="s">
        <v>521</v>
      </c>
      <c r="B497" s="143">
        <v>5825000</v>
      </c>
      <c r="C497" s="143">
        <v>125954.11</v>
      </c>
      <c r="D497" s="142">
        <v>0</v>
      </c>
      <c r="E497" s="142">
        <v>0</v>
      </c>
      <c r="F497" s="146" t="s">
        <v>286</v>
      </c>
    </row>
    <row r="498" spans="1:6" ht="21" customHeight="1" thickBot="1">
      <c r="A498" s="149" t="s">
        <v>522</v>
      </c>
      <c r="B498" s="143">
        <v>5990000</v>
      </c>
      <c r="C498" s="143">
        <v>1175268</v>
      </c>
      <c r="D498" s="142">
        <v>0</v>
      </c>
      <c r="E498" s="142">
        <v>0</v>
      </c>
      <c r="F498" s="146" t="s">
        <v>286</v>
      </c>
    </row>
    <row r="499" spans="1:6" ht="21" customHeight="1" thickBot="1">
      <c r="A499" s="149" t="s">
        <v>523</v>
      </c>
      <c r="B499" s="143">
        <v>6160000</v>
      </c>
      <c r="C499" s="143">
        <v>101500.78</v>
      </c>
      <c r="D499" s="142">
        <v>0</v>
      </c>
      <c r="E499" s="142">
        <v>0</v>
      </c>
      <c r="F499" s="146" t="s">
        <v>286</v>
      </c>
    </row>
    <row r="500" spans="1:6" ht="21" customHeight="1" thickBot="1">
      <c r="A500" s="149" t="s">
        <v>524</v>
      </c>
      <c r="B500" s="143">
        <v>6335000</v>
      </c>
      <c r="C500" s="143">
        <v>905538</v>
      </c>
      <c r="D500" s="142">
        <v>0</v>
      </c>
      <c r="E500" s="142">
        <v>0</v>
      </c>
      <c r="F500" s="146" t="s">
        <v>286</v>
      </c>
    </row>
    <row r="501" spans="1:6" ht="21" customHeight="1" thickBot="1">
      <c r="A501" s="149" t="s">
        <v>525</v>
      </c>
      <c r="B501" s="143">
        <v>6515000</v>
      </c>
      <c r="C501" s="143">
        <v>76371.94</v>
      </c>
      <c r="D501" s="142">
        <v>0</v>
      </c>
      <c r="E501" s="142">
        <v>0</v>
      </c>
      <c r="F501" s="146" t="s">
        <v>286</v>
      </c>
    </row>
    <row r="502" spans="1:6" ht="21" customHeight="1" thickBot="1">
      <c r="A502" s="149" t="s">
        <v>526</v>
      </c>
      <c r="B502" s="143">
        <v>6700000</v>
      </c>
      <c r="C502" s="143">
        <v>620268</v>
      </c>
      <c r="D502" s="142">
        <v>0</v>
      </c>
      <c r="E502" s="142">
        <v>0</v>
      </c>
      <c r="F502" s="146" t="s">
        <v>286</v>
      </c>
    </row>
    <row r="503" spans="1:6" ht="21" customHeight="1" thickBot="1">
      <c r="A503" s="149" t="s">
        <v>527</v>
      </c>
      <c r="B503" s="143">
        <v>6890000</v>
      </c>
      <c r="C503" s="143">
        <v>49795.11</v>
      </c>
      <c r="D503" s="142">
        <v>0</v>
      </c>
      <c r="E503" s="142">
        <v>0</v>
      </c>
      <c r="F503" s="146" t="s">
        <v>286</v>
      </c>
    </row>
    <row r="504" spans="1:6" ht="21" customHeight="1" thickBot="1">
      <c r="A504" s="149" t="s">
        <v>528</v>
      </c>
      <c r="B504" s="143">
        <v>7085000</v>
      </c>
      <c r="C504" s="143">
        <v>318570</v>
      </c>
      <c r="D504" s="142">
        <v>0</v>
      </c>
      <c r="E504" s="142">
        <v>0</v>
      </c>
      <c r="F504" s="146" t="s">
        <v>286</v>
      </c>
    </row>
    <row r="505" spans="1:6" ht="21" customHeight="1" thickBot="1">
      <c r="A505" s="149" t="s">
        <v>529</v>
      </c>
      <c r="B505" s="143">
        <v>7265000</v>
      </c>
      <c r="C505" s="143">
        <v>21809.67</v>
      </c>
      <c r="D505" s="142">
        <v>0</v>
      </c>
      <c r="E505" s="142">
        <v>0</v>
      </c>
      <c r="F505" s="146" t="s">
        <v>286</v>
      </c>
    </row>
    <row r="506" spans="1:6" ht="21" customHeight="1" thickBot="1">
      <c r="A506" s="150" t="s">
        <v>346</v>
      </c>
      <c r="B506" s="144">
        <v>150000000</v>
      </c>
      <c r="C506" s="144">
        <v>23089163.86</v>
      </c>
      <c r="D506" s="145">
        <v>0</v>
      </c>
      <c r="E506" s="144">
        <v>375000</v>
      </c>
      <c r="F506" s="147"/>
    </row>
    <row r="507" spans="1:6" ht="21" customHeight="1" thickBot="1">
      <c r="A507" s="148"/>
      <c r="B507" s="19"/>
      <c r="C507" s="19"/>
      <c r="D507" s="19"/>
      <c r="E507" s="19"/>
      <c r="F507" s="148"/>
    </row>
    <row r="508" spans="1:6" ht="21" customHeight="1" thickBot="1">
      <c r="A508" s="184" t="s">
        <v>276</v>
      </c>
      <c r="B508" s="185"/>
      <c r="C508" s="185"/>
      <c r="D508" s="185"/>
      <c r="E508" s="185"/>
      <c r="F508" s="186"/>
    </row>
    <row r="509" spans="1:6" ht="21" customHeight="1" thickBot="1">
      <c r="A509" s="193" t="s">
        <v>565</v>
      </c>
      <c r="B509" s="194"/>
      <c r="C509" s="194"/>
      <c r="D509" s="194"/>
      <c r="E509" s="194"/>
      <c r="F509" s="195"/>
    </row>
    <row r="510" spans="1:6" ht="21" customHeight="1" thickBot="1">
      <c r="A510" s="138"/>
      <c r="B510" s="139"/>
      <c r="C510" s="140" t="s">
        <v>278</v>
      </c>
      <c r="D510" s="139"/>
      <c r="E510" s="139"/>
      <c r="F510" s="139"/>
    </row>
    <row r="511" spans="1:6" ht="21" customHeight="1" thickBot="1">
      <c r="A511" s="141" t="s">
        <v>279</v>
      </c>
      <c r="B511" s="140" t="s">
        <v>280</v>
      </c>
      <c r="C511" s="140" t="s">
        <v>281</v>
      </c>
      <c r="D511" s="140" t="s">
        <v>282</v>
      </c>
      <c r="E511" s="140" t="s">
        <v>283</v>
      </c>
      <c r="F511" s="140" t="s">
        <v>284</v>
      </c>
    </row>
    <row r="512" spans="1:6" ht="21" customHeight="1" thickBot="1">
      <c r="A512" s="151">
        <v>39092</v>
      </c>
      <c r="B512" s="142">
        <v>0</v>
      </c>
      <c r="C512" s="142">
        <v>693.55</v>
      </c>
      <c r="D512" s="142">
        <v>0</v>
      </c>
      <c r="E512" s="142">
        <v>0</v>
      </c>
      <c r="F512" s="146" t="s">
        <v>351</v>
      </c>
    </row>
    <row r="513" spans="1:6" ht="21" customHeight="1" thickBot="1">
      <c r="A513" s="149" t="s">
        <v>566</v>
      </c>
      <c r="B513" s="142">
        <v>0</v>
      </c>
      <c r="C513" s="142">
        <v>0</v>
      </c>
      <c r="D513" s="143">
        <v>4600</v>
      </c>
      <c r="E513" s="142">
        <v>0</v>
      </c>
      <c r="F513" s="146" t="s">
        <v>351</v>
      </c>
    </row>
    <row r="514" spans="1:6" ht="21" customHeight="1" thickBot="1">
      <c r="A514" s="149" t="s">
        <v>567</v>
      </c>
      <c r="B514" s="142">
        <v>0</v>
      </c>
      <c r="C514" s="143">
        <v>8037.72</v>
      </c>
      <c r="D514" s="143">
        <v>45536.81</v>
      </c>
      <c r="E514" s="142">
        <v>0</v>
      </c>
      <c r="F514" s="146" t="s">
        <v>351</v>
      </c>
    </row>
    <row r="515" spans="1:6" ht="21" customHeight="1" thickBot="1">
      <c r="A515" s="149" t="s">
        <v>568</v>
      </c>
      <c r="B515" s="142">
        <v>0</v>
      </c>
      <c r="C515" s="143">
        <v>8540.63</v>
      </c>
      <c r="D515" s="143">
        <v>19561.25</v>
      </c>
      <c r="E515" s="142">
        <v>0</v>
      </c>
      <c r="F515" s="146" t="s">
        <v>351</v>
      </c>
    </row>
    <row r="516" spans="1:6" ht="21" customHeight="1" thickBot="1">
      <c r="A516" s="149" t="s">
        <v>569</v>
      </c>
      <c r="B516" s="142">
        <v>0</v>
      </c>
      <c r="C516" s="143">
        <v>9556.38</v>
      </c>
      <c r="D516" s="142">
        <v>0</v>
      </c>
      <c r="E516" s="142">
        <v>0</v>
      </c>
      <c r="F516" s="146" t="s">
        <v>351</v>
      </c>
    </row>
    <row r="517" spans="1:6" ht="21" customHeight="1" thickBot="1">
      <c r="A517" s="149" t="s">
        <v>570</v>
      </c>
      <c r="B517" s="142">
        <v>0</v>
      </c>
      <c r="C517" s="143">
        <v>12533.93</v>
      </c>
      <c r="D517" s="142">
        <v>0</v>
      </c>
      <c r="E517" s="142">
        <v>0</v>
      </c>
      <c r="F517" s="146" t="s">
        <v>351</v>
      </c>
    </row>
    <row r="518" spans="1:6" ht="21" customHeight="1" thickBot="1">
      <c r="A518" s="149" t="s">
        <v>571</v>
      </c>
      <c r="B518" s="142">
        <v>0</v>
      </c>
      <c r="C518" s="143">
        <v>16077.49</v>
      </c>
      <c r="D518" s="142">
        <v>0</v>
      </c>
      <c r="E518" s="142">
        <v>0</v>
      </c>
      <c r="F518" s="146" t="s">
        <v>351</v>
      </c>
    </row>
    <row r="519" spans="1:6" ht="21" customHeight="1" thickBot="1">
      <c r="A519" s="149" t="s">
        <v>572</v>
      </c>
      <c r="B519" s="142">
        <v>0</v>
      </c>
      <c r="C519" s="143">
        <v>54676.22</v>
      </c>
      <c r="D519" s="142">
        <v>0</v>
      </c>
      <c r="E519" s="142">
        <v>0</v>
      </c>
      <c r="F519" s="146" t="s">
        <v>351</v>
      </c>
    </row>
    <row r="520" spans="1:6" ht="21" customHeight="1" thickBot="1">
      <c r="A520" s="149" t="s">
        <v>573</v>
      </c>
      <c r="B520" s="142">
        <v>0</v>
      </c>
      <c r="C520" s="143">
        <v>79908.76</v>
      </c>
      <c r="D520" s="142">
        <v>0</v>
      </c>
      <c r="E520" s="142">
        <v>0</v>
      </c>
      <c r="F520" s="146" t="s">
        <v>351</v>
      </c>
    </row>
    <row r="521" spans="1:6" ht="21" customHeight="1" thickBot="1">
      <c r="A521" s="149" t="s">
        <v>574</v>
      </c>
      <c r="B521" s="142">
        <v>0</v>
      </c>
      <c r="C521" s="143">
        <v>94877.22</v>
      </c>
      <c r="D521" s="142">
        <v>0</v>
      </c>
      <c r="E521" s="142">
        <v>0</v>
      </c>
      <c r="F521" s="146" t="s">
        <v>351</v>
      </c>
    </row>
    <row r="522" spans="1:6" ht="21" customHeight="1" thickBot="1">
      <c r="A522" s="149" t="s">
        <v>575</v>
      </c>
      <c r="B522" s="142">
        <v>0</v>
      </c>
      <c r="C522" s="143">
        <v>137056.68</v>
      </c>
      <c r="D522" s="142">
        <v>0</v>
      </c>
      <c r="E522" s="142">
        <v>0</v>
      </c>
      <c r="F522" s="146" t="s">
        <v>351</v>
      </c>
    </row>
    <row r="523" spans="1:6" ht="21" customHeight="1" thickBot="1">
      <c r="A523" s="149" t="s">
        <v>576</v>
      </c>
      <c r="B523" s="142">
        <v>0</v>
      </c>
      <c r="C523" s="143">
        <v>153531.34</v>
      </c>
      <c r="D523" s="142">
        <v>0</v>
      </c>
      <c r="E523" s="142">
        <v>0</v>
      </c>
      <c r="F523" s="146" t="s">
        <v>351</v>
      </c>
    </row>
    <row r="524" spans="1:6" ht="21" customHeight="1" thickBot="1">
      <c r="A524" s="149" t="s">
        <v>577</v>
      </c>
      <c r="B524" s="142">
        <v>0</v>
      </c>
      <c r="C524" s="143">
        <v>155250</v>
      </c>
      <c r="D524" s="142">
        <v>0</v>
      </c>
      <c r="E524" s="142">
        <v>0</v>
      </c>
      <c r="F524" s="146" t="s">
        <v>351</v>
      </c>
    </row>
    <row r="525" spans="1:6" ht="21" customHeight="1" thickBot="1">
      <c r="A525" s="149" t="s">
        <v>578</v>
      </c>
      <c r="B525" s="142">
        <v>0</v>
      </c>
      <c r="C525" s="143">
        <v>155250</v>
      </c>
      <c r="D525" s="142">
        <v>0</v>
      </c>
      <c r="E525" s="142">
        <v>0</v>
      </c>
      <c r="F525" s="146" t="s">
        <v>351</v>
      </c>
    </row>
    <row r="526" spans="1:6" ht="21" customHeight="1" thickBot="1">
      <c r="A526" s="149" t="s">
        <v>579</v>
      </c>
      <c r="B526" s="142">
        <v>0</v>
      </c>
      <c r="C526" s="143">
        <v>155250</v>
      </c>
      <c r="D526" s="142">
        <v>0</v>
      </c>
      <c r="E526" s="142">
        <v>0</v>
      </c>
      <c r="F526" s="146" t="s">
        <v>351</v>
      </c>
    </row>
    <row r="527" spans="1:6" ht="21" customHeight="1" thickBot="1">
      <c r="A527" s="149" t="s">
        <v>579</v>
      </c>
      <c r="B527" s="142">
        <v>0</v>
      </c>
      <c r="C527" s="143">
        <v>116437.5</v>
      </c>
      <c r="D527" s="142">
        <v>0</v>
      </c>
      <c r="E527" s="142">
        <v>0</v>
      </c>
      <c r="F527" s="146" t="s">
        <v>286</v>
      </c>
    </row>
    <row r="528" spans="1:6" ht="21" customHeight="1" thickBot="1">
      <c r="A528" s="149" t="s">
        <v>580</v>
      </c>
      <c r="B528" s="143">
        <v>1035000</v>
      </c>
      <c r="C528" s="143">
        <v>155250</v>
      </c>
      <c r="D528" s="142">
        <v>0</v>
      </c>
      <c r="E528" s="142">
        <v>0</v>
      </c>
      <c r="F528" s="146" t="s">
        <v>351</v>
      </c>
    </row>
    <row r="529" spans="1:6" ht="21" customHeight="1" thickBot="1">
      <c r="A529" s="149" t="s">
        <v>580</v>
      </c>
      <c r="B529" s="142">
        <v>0</v>
      </c>
      <c r="C529" s="143">
        <v>77625</v>
      </c>
      <c r="D529" s="142">
        <v>0</v>
      </c>
      <c r="E529" s="142">
        <v>0</v>
      </c>
      <c r="F529" s="146" t="s">
        <v>286</v>
      </c>
    </row>
    <row r="530" spans="1:6" ht="21" customHeight="1" thickBot="1">
      <c r="A530" s="149" t="s">
        <v>581</v>
      </c>
      <c r="B530" s="143">
        <v>1035000</v>
      </c>
      <c r="C530" s="143">
        <v>151368.75</v>
      </c>
      <c r="D530" s="142">
        <v>0</v>
      </c>
      <c r="E530" s="142">
        <v>0</v>
      </c>
      <c r="F530" s="146" t="s">
        <v>286</v>
      </c>
    </row>
    <row r="531" spans="1:6" ht="21" customHeight="1" thickBot="1">
      <c r="A531" s="149" t="s">
        <v>582</v>
      </c>
      <c r="B531" s="143">
        <v>1035000</v>
      </c>
      <c r="C531" s="143">
        <v>147487.5</v>
      </c>
      <c r="D531" s="142">
        <v>0</v>
      </c>
      <c r="E531" s="142">
        <v>0</v>
      </c>
      <c r="F531" s="146" t="s">
        <v>286</v>
      </c>
    </row>
    <row r="532" spans="1:6" ht="21" customHeight="1" thickBot="1">
      <c r="A532" s="149" t="s">
        <v>583</v>
      </c>
      <c r="B532" s="143">
        <v>1035000</v>
      </c>
      <c r="C532" s="143">
        <v>143606.25</v>
      </c>
      <c r="D532" s="142">
        <v>0</v>
      </c>
      <c r="E532" s="142">
        <v>0</v>
      </c>
      <c r="F532" s="146" t="s">
        <v>286</v>
      </c>
    </row>
    <row r="533" spans="1:6" ht="21" customHeight="1" thickBot="1">
      <c r="A533" s="149" t="s">
        <v>584</v>
      </c>
      <c r="B533" s="143">
        <v>1035000</v>
      </c>
      <c r="C533" s="143">
        <v>139725</v>
      </c>
      <c r="D533" s="142">
        <v>0</v>
      </c>
      <c r="E533" s="142">
        <v>0</v>
      </c>
      <c r="F533" s="146" t="s">
        <v>286</v>
      </c>
    </row>
    <row r="534" spans="1:6" ht="21" customHeight="1" thickBot="1">
      <c r="A534" s="149" t="s">
        <v>585</v>
      </c>
      <c r="B534" s="143">
        <v>1035000</v>
      </c>
      <c r="C534" s="143">
        <v>135843.75</v>
      </c>
      <c r="D534" s="142">
        <v>0</v>
      </c>
      <c r="E534" s="142">
        <v>0</v>
      </c>
      <c r="F534" s="146" t="s">
        <v>286</v>
      </c>
    </row>
    <row r="535" spans="1:6" ht="21" customHeight="1" thickBot="1">
      <c r="A535" s="149" t="s">
        <v>586</v>
      </c>
      <c r="B535" s="143">
        <v>1035000</v>
      </c>
      <c r="C535" s="143">
        <v>131962.5</v>
      </c>
      <c r="D535" s="142">
        <v>0</v>
      </c>
      <c r="E535" s="142">
        <v>0</v>
      </c>
      <c r="F535" s="146" t="s">
        <v>286</v>
      </c>
    </row>
    <row r="536" spans="1:6" ht="21" customHeight="1" thickBot="1">
      <c r="A536" s="149" t="s">
        <v>587</v>
      </c>
      <c r="B536" s="143">
        <v>1035000</v>
      </c>
      <c r="C536" s="143">
        <v>128081.25</v>
      </c>
      <c r="D536" s="142">
        <v>0</v>
      </c>
      <c r="E536" s="142">
        <v>0</v>
      </c>
      <c r="F536" s="146" t="s">
        <v>286</v>
      </c>
    </row>
    <row r="537" spans="1:6" ht="21" customHeight="1" thickBot="1">
      <c r="A537" s="149" t="s">
        <v>588</v>
      </c>
      <c r="B537" s="143">
        <v>1035000</v>
      </c>
      <c r="C537" s="143">
        <v>124200</v>
      </c>
      <c r="D537" s="142">
        <v>0</v>
      </c>
      <c r="E537" s="142">
        <v>0</v>
      </c>
      <c r="F537" s="146" t="s">
        <v>286</v>
      </c>
    </row>
    <row r="538" spans="1:6" ht="21" customHeight="1" thickBot="1">
      <c r="A538" s="149" t="s">
        <v>589</v>
      </c>
      <c r="B538" s="143">
        <v>1035000</v>
      </c>
      <c r="C538" s="143">
        <v>120318.75</v>
      </c>
      <c r="D538" s="142">
        <v>0</v>
      </c>
      <c r="E538" s="142">
        <v>0</v>
      </c>
      <c r="F538" s="146" t="s">
        <v>286</v>
      </c>
    </row>
    <row r="539" spans="1:6" ht="21" customHeight="1" thickBot="1">
      <c r="A539" s="149" t="s">
        <v>590</v>
      </c>
      <c r="B539" s="143">
        <v>1035000</v>
      </c>
      <c r="C539" s="143">
        <v>116437.5</v>
      </c>
      <c r="D539" s="142">
        <v>0</v>
      </c>
      <c r="E539" s="142">
        <v>0</v>
      </c>
      <c r="F539" s="146" t="s">
        <v>286</v>
      </c>
    </row>
    <row r="540" spans="1:6" ht="21" customHeight="1" thickBot="1">
      <c r="A540" s="149" t="s">
        <v>591</v>
      </c>
      <c r="B540" s="143">
        <v>1035000</v>
      </c>
      <c r="C540" s="143">
        <v>112556.25</v>
      </c>
      <c r="D540" s="142">
        <v>0</v>
      </c>
      <c r="E540" s="142">
        <v>0</v>
      </c>
      <c r="F540" s="146" t="s">
        <v>286</v>
      </c>
    </row>
    <row r="541" spans="1:6" ht="21" customHeight="1" thickBot="1">
      <c r="A541" s="149" t="s">
        <v>592</v>
      </c>
      <c r="B541" s="143">
        <v>1035000</v>
      </c>
      <c r="C541" s="143">
        <v>108675</v>
      </c>
      <c r="D541" s="142">
        <v>0</v>
      </c>
      <c r="E541" s="142">
        <v>0</v>
      </c>
      <c r="F541" s="146" t="s">
        <v>286</v>
      </c>
    </row>
    <row r="542" spans="1:6" ht="21" customHeight="1" thickBot="1">
      <c r="A542" s="149" t="s">
        <v>593</v>
      </c>
      <c r="B542" s="143">
        <v>1035000</v>
      </c>
      <c r="C542" s="143">
        <v>104793.75</v>
      </c>
      <c r="D542" s="142">
        <v>0</v>
      </c>
      <c r="E542" s="142">
        <v>0</v>
      </c>
      <c r="F542" s="146" t="s">
        <v>286</v>
      </c>
    </row>
    <row r="543" spans="1:6" ht="21" customHeight="1" thickBot="1">
      <c r="A543" s="149" t="s">
        <v>594</v>
      </c>
      <c r="B543" s="143">
        <v>1035000</v>
      </c>
      <c r="C543" s="143">
        <v>100912.5</v>
      </c>
      <c r="D543" s="142">
        <v>0</v>
      </c>
      <c r="E543" s="142">
        <v>0</v>
      </c>
      <c r="F543" s="146" t="s">
        <v>286</v>
      </c>
    </row>
    <row r="544" spans="1:6" ht="21" customHeight="1" thickBot="1">
      <c r="A544" s="149" t="s">
        <v>595</v>
      </c>
      <c r="B544" s="143">
        <v>1035000</v>
      </c>
      <c r="C544" s="143">
        <v>97031.25</v>
      </c>
      <c r="D544" s="142">
        <v>0</v>
      </c>
      <c r="E544" s="142">
        <v>0</v>
      </c>
      <c r="F544" s="146" t="s">
        <v>286</v>
      </c>
    </row>
    <row r="545" spans="1:6" ht="21" customHeight="1" thickBot="1">
      <c r="A545" s="149" t="s">
        <v>596</v>
      </c>
      <c r="B545" s="143">
        <v>1035000</v>
      </c>
      <c r="C545" s="143">
        <v>93150</v>
      </c>
      <c r="D545" s="142">
        <v>0</v>
      </c>
      <c r="E545" s="142">
        <v>0</v>
      </c>
      <c r="F545" s="146" t="s">
        <v>286</v>
      </c>
    </row>
    <row r="546" spans="1:6" ht="21" customHeight="1" thickBot="1">
      <c r="A546" s="149" t="s">
        <v>597</v>
      </c>
      <c r="B546" s="143">
        <v>1035000</v>
      </c>
      <c r="C546" s="143">
        <v>89268.75</v>
      </c>
      <c r="D546" s="142">
        <v>0</v>
      </c>
      <c r="E546" s="142">
        <v>0</v>
      </c>
      <c r="F546" s="146" t="s">
        <v>286</v>
      </c>
    </row>
    <row r="547" spans="1:6" ht="21" customHeight="1" thickBot="1">
      <c r="A547" s="149" t="s">
        <v>598</v>
      </c>
      <c r="B547" s="143">
        <v>1035000</v>
      </c>
      <c r="C547" s="143">
        <v>85387.5</v>
      </c>
      <c r="D547" s="142">
        <v>0</v>
      </c>
      <c r="E547" s="142">
        <v>0</v>
      </c>
      <c r="F547" s="146" t="s">
        <v>286</v>
      </c>
    </row>
    <row r="548" spans="1:6" ht="21" customHeight="1" thickBot="1">
      <c r="A548" s="149" t="s">
        <v>599</v>
      </c>
      <c r="B548" s="143">
        <v>1035000</v>
      </c>
      <c r="C548" s="143">
        <v>81506.25</v>
      </c>
      <c r="D548" s="142">
        <v>0</v>
      </c>
      <c r="E548" s="142">
        <v>0</v>
      </c>
      <c r="F548" s="146" t="s">
        <v>286</v>
      </c>
    </row>
    <row r="549" spans="1:6" ht="21" customHeight="1" thickBot="1">
      <c r="A549" s="149" t="s">
        <v>600</v>
      </c>
      <c r="B549" s="143">
        <v>2070000</v>
      </c>
      <c r="C549" s="143">
        <v>77625</v>
      </c>
      <c r="D549" s="142">
        <v>0</v>
      </c>
      <c r="E549" s="142">
        <v>0</v>
      </c>
      <c r="F549" s="146" t="s">
        <v>286</v>
      </c>
    </row>
    <row r="550" spans="1:6" ht="21" customHeight="1" thickBot="1">
      <c r="A550" s="149" t="s">
        <v>601</v>
      </c>
      <c r="B550" s="143">
        <v>2070000</v>
      </c>
      <c r="C550" s="143">
        <v>69862.5</v>
      </c>
      <c r="D550" s="142">
        <v>0</v>
      </c>
      <c r="E550" s="142">
        <v>0</v>
      </c>
      <c r="F550" s="146" t="s">
        <v>286</v>
      </c>
    </row>
    <row r="551" spans="1:6" ht="21" customHeight="1" thickBot="1">
      <c r="A551" s="149" t="s">
        <v>602</v>
      </c>
      <c r="B551" s="143">
        <v>2070000</v>
      </c>
      <c r="C551" s="143">
        <v>62100</v>
      </c>
      <c r="D551" s="142">
        <v>0</v>
      </c>
      <c r="E551" s="142">
        <v>0</v>
      </c>
      <c r="F551" s="146" t="s">
        <v>286</v>
      </c>
    </row>
    <row r="552" spans="1:6" ht="21" customHeight="1" thickBot="1">
      <c r="A552" s="149" t="s">
        <v>603</v>
      </c>
      <c r="B552" s="143">
        <v>2070000</v>
      </c>
      <c r="C552" s="143">
        <v>54337.5</v>
      </c>
      <c r="D552" s="142">
        <v>0</v>
      </c>
      <c r="E552" s="142">
        <v>0</v>
      </c>
      <c r="F552" s="146" t="s">
        <v>286</v>
      </c>
    </row>
    <row r="553" spans="1:6" ht="21" customHeight="1" thickBot="1">
      <c r="A553" s="149" t="s">
        <v>604</v>
      </c>
      <c r="B553" s="143">
        <v>2070000</v>
      </c>
      <c r="C553" s="143">
        <v>46575</v>
      </c>
      <c r="D553" s="142">
        <v>0</v>
      </c>
      <c r="E553" s="142">
        <v>0</v>
      </c>
      <c r="F553" s="146" t="s">
        <v>286</v>
      </c>
    </row>
    <row r="554" spans="1:6" ht="21" customHeight="1" thickBot="1">
      <c r="A554" s="149" t="s">
        <v>605</v>
      </c>
      <c r="B554" s="143">
        <v>2070000</v>
      </c>
      <c r="C554" s="143">
        <v>38812.5</v>
      </c>
      <c r="D554" s="142">
        <v>0</v>
      </c>
      <c r="E554" s="142">
        <v>0</v>
      </c>
      <c r="F554" s="146" t="s">
        <v>286</v>
      </c>
    </row>
    <row r="555" spans="1:6" ht="21" customHeight="1" thickBot="1">
      <c r="A555" s="149" t="s">
        <v>606</v>
      </c>
      <c r="B555" s="143">
        <v>2070000</v>
      </c>
      <c r="C555" s="143">
        <v>31050</v>
      </c>
      <c r="D555" s="142">
        <v>0</v>
      </c>
      <c r="E555" s="142">
        <v>0</v>
      </c>
      <c r="F555" s="146" t="s">
        <v>286</v>
      </c>
    </row>
    <row r="556" spans="1:6" ht="21" customHeight="1" thickBot="1">
      <c r="A556" s="149" t="s">
        <v>607</v>
      </c>
      <c r="B556" s="143">
        <v>2070000</v>
      </c>
      <c r="C556" s="143">
        <v>23287.5</v>
      </c>
      <c r="D556" s="142">
        <v>0</v>
      </c>
      <c r="E556" s="142">
        <v>0</v>
      </c>
      <c r="F556" s="146" t="s">
        <v>286</v>
      </c>
    </row>
    <row r="557" spans="1:6" ht="21" customHeight="1" thickBot="1">
      <c r="A557" s="149" t="s">
        <v>608</v>
      </c>
      <c r="B557" s="143">
        <v>2070000</v>
      </c>
      <c r="C557" s="143">
        <v>15525</v>
      </c>
      <c r="D557" s="142">
        <v>0</v>
      </c>
      <c r="E557" s="142">
        <v>0</v>
      </c>
      <c r="F557" s="146" t="s">
        <v>286</v>
      </c>
    </row>
    <row r="558" spans="1:6" ht="21" customHeight="1" thickBot="1">
      <c r="A558" s="149" t="s">
        <v>609</v>
      </c>
      <c r="B558" s="143">
        <v>2070000</v>
      </c>
      <c r="C558" s="143">
        <v>7762.5</v>
      </c>
      <c r="D558" s="142">
        <v>0</v>
      </c>
      <c r="E558" s="142">
        <v>0</v>
      </c>
      <c r="F558" s="146" t="s">
        <v>286</v>
      </c>
    </row>
    <row r="559" spans="1:6" ht="21" customHeight="1" thickBot="1">
      <c r="A559" s="150" t="s">
        <v>346</v>
      </c>
      <c r="B559" s="144">
        <v>41400000</v>
      </c>
      <c r="C559" s="144">
        <v>4029802.42</v>
      </c>
      <c r="D559" s="144">
        <v>69698.06</v>
      </c>
      <c r="E559" s="145">
        <v>0</v>
      </c>
      <c r="F559" s="147"/>
    </row>
    <row r="560" spans="1:6" ht="21" customHeight="1" thickBot="1">
      <c r="A560" s="148"/>
      <c r="B560" s="19"/>
      <c r="C560" s="19"/>
      <c r="D560" s="19"/>
      <c r="E560" s="19"/>
      <c r="F560" s="148"/>
    </row>
    <row r="561" spans="1:6" ht="21" customHeight="1" thickBot="1">
      <c r="A561" s="193" t="s">
        <v>276</v>
      </c>
      <c r="B561" s="194"/>
      <c r="C561" s="194"/>
      <c r="D561" s="194"/>
      <c r="E561" s="194"/>
      <c r="F561" s="196"/>
    </row>
    <row r="562" spans="1:6" ht="21" customHeight="1" thickBot="1">
      <c r="A562" s="193" t="s">
        <v>610</v>
      </c>
      <c r="B562" s="194"/>
      <c r="C562" s="194"/>
      <c r="D562" s="194"/>
      <c r="E562" s="194"/>
      <c r="F562" s="195"/>
    </row>
    <row r="563" spans="1:6" ht="21" customHeight="1" thickBot="1">
      <c r="A563" s="138"/>
      <c r="B563" s="139"/>
      <c r="C563" s="140" t="s">
        <v>278</v>
      </c>
      <c r="D563" s="139"/>
      <c r="E563" s="139"/>
      <c r="F563" s="139"/>
    </row>
    <row r="564" spans="1:6" ht="21" customHeight="1" thickBot="1">
      <c r="A564" s="141" t="s">
        <v>279</v>
      </c>
      <c r="B564" s="140" t="s">
        <v>280</v>
      </c>
      <c r="C564" s="140" t="s">
        <v>281</v>
      </c>
      <c r="D564" s="140" t="s">
        <v>282</v>
      </c>
      <c r="E564" s="140" t="s">
        <v>283</v>
      </c>
      <c r="F564" s="140" t="s">
        <v>284</v>
      </c>
    </row>
    <row r="565" spans="1:6" ht="21" customHeight="1" thickBot="1">
      <c r="A565" s="149" t="s">
        <v>611</v>
      </c>
      <c r="B565" s="142">
        <v>0</v>
      </c>
      <c r="C565" s="143">
        <v>43318.75</v>
      </c>
      <c r="D565" s="143">
        <v>30538.89</v>
      </c>
      <c r="E565" s="142">
        <v>0</v>
      </c>
      <c r="F565" s="146" t="s">
        <v>351</v>
      </c>
    </row>
    <row r="566" spans="1:6" ht="21" customHeight="1" thickBot="1">
      <c r="A566" s="149" t="s">
        <v>612</v>
      </c>
      <c r="B566" s="142">
        <v>0</v>
      </c>
      <c r="C566" s="143">
        <v>89625</v>
      </c>
      <c r="D566" s="143">
        <v>24298.33</v>
      </c>
      <c r="E566" s="142">
        <v>0</v>
      </c>
      <c r="F566" s="146" t="s">
        <v>351</v>
      </c>
    </row>
    <row r="567" spans="1:6" ht="21" customHeight="1" thickBot="1">
      <c r="A567" s="149" t="s">
        <v>350</v>
      </c>
      <c r="B567" s="142">
        <v>0</v>
      </c>
      <c r="C567" s="143">
        <v>89625</v>
      </c>
      <c r="D567" s="142">
        <v>0</v>
      </c>
      <c r="E567" s="142">
        <v>0</v>
      </c>
      <c r="F567" s="146" t="s">
        <v>351</v>
      </c>
    </row>
    <row r="568" spans="1:6" ht="21" customHeight="1" thickBot="1">
      <c r="A568" s="149" t="s">
        <v>352</v>
      </c>
      <c r="B568" s="142">
        <v>0</v>
      </c>
      <c r="C568" s="143">
        <v>89625</v>
      </c>
      <c r="D568" s="142">
        <v>0</v>
      </c>
      <c r="E568" s="142">
        <v>0</v>
      </c>
      <c r="F568" s="146" t="s">
        <v>351</v>
      </c>
    </row>
    <row r="569" spans="1:6" ht="21" customHeight="1" thickBot="1">
      <c r="A569" s="149" t="s">
        <v>353</v>
      </c>
      <c r="B569" s="142">
        <v>0</v>
      </c>
      <c r="C569" s="143">
        <v>179250</v>
      </c>
      <c r="D569" s="142">
        <v>0</v>
      </c>
      <c r="E569" s="142">
        <v>0</v>
      </c>
      <c r="F569" s="146" t="s">
        <v>351</v>
      </c>
    </row>
    <row r="570" spans="1:6" ht="21" customHeight="1" thickBot="1">
      <c r="A570" s="149" t="s">
        <v>354</v>
      </c>
      <c r="B570" s="142">
        <v>0</v>
      </c>
      <c r="C570" s="143">
        <v>179250</v>
      </c>
      <c r="D570" s="142">
        <v>0</v>
      </c>
      <c r="E570" s="142">
        <v>0</v>
      </c>
      <c r="F570" s="146" t="s">
        <v>351</v>
      </c>
    </row>
    <row r="571" spans="1:6" ht="21" customHeight="1" thickBot="1">
      <c r="A571" s="149" t="s">
        <v>355</v>
      </c>
      <c r="B571" s="142">
        <v>0</v>
      </c>
      <c r="C571" s="143">
        <v>179250</v>
      </c>
      <c r="D571" s="142">
        <v>0</v>
      </c>
      <c r="E571" s="142">
        <v>0</v>
      </c>
      <c r="F571" s="146" t="s">
        <v>351</v>
      </c>
    </row>
    <row r="572" spans="1:6" ht="21" customHeight="1" thickBot="1">
      <c r="A572" s="149" t="s">
        <v>356</v>
      </c>
      <c r="B572" s="142">
        <v>0</v>
      </c>
      <c r="C572" s="143">
        <v>179250</v>
      </c>
      <c r="D572" s="142">
        <v>0</v>
      </c>
      <c r="E572" s="142">
        <v>0</v>
      </c>
      <c r="F572" s="146" t="s">
        <v>351</v>
      </c>
    </row>
    <row r="573" spans="1:6" ht="21" customHeight="1" thickBot="1">
      <c r="A573" s="149" t="s">
        <v>357</v>
      </c>
      <c r="B573" s="142">
        <v>0</v>
      </c>
      <c r="C573" s="143">
        <v>179250</v>
      </c>
      <c r="D573" s="142">
        <v>0</v>
      </c>
      <c r="E573" s="142">
        <v>0</v>
      </c>
      <c r="F573" s="146" t="s">
        <v>351</v>
      </c>
    </row>
    <row r="574" spans="1:6" ht="21" customHeight="1" thickBot="1">
      <c r="A574" s="149" t="s">
        <v>358</v>
      </c>
      <c r="B574" s="142">
        <v>0</v>
      </c>
      <c r="C574" s="143">
        <v>179250</v>
      </c>
      <c r="D574" s="142">
        <v>0</v>
      </c>
      <c r="E574" s="142">
        <v>0</v>
      </c>
      <c r="F574" s="146" t="s">
        <v>351</v>
      </c>
    </row>
    <row r="575" spans="1:6" ht="21" customHeight="1" thickBot="1">
      <c r="A575" s="149" t="s">
        <v>359</v>
      </c>
      <c r="B575" s="142">
        <v>0</v>
      </c>
      <c r="C575" s="143">
        <v>179250</v>
      </c>
      <c r="D575" s="142">
        <v>0</v>
      </c>
      <c r="E575" s="142">
        <v>0</v>
      </c>
      <c r="F575" s="146" t="s">
        <v>351</v>
      </c>
    </row>
    <row r="576" spans="1:6" ht="21" customHeight="1" thickBot="1">
      <c r="A576" s="149" t="s">
        <v>360</v>
      </c>
      <c r="B576" s="142">
        <v>0</v>
      </c>
      <c r="C576" s="143">
        <v>179250</v>
      </c>
      <c r="D576" s="142">
        <v>0</v>
      </c>
      <c r="E576" s="142">
        <v>0</v>
      </c>
      <c r="F576" s="146" t="s">
        <v>351</v>
      </c>
    </row>
    <row r="577" spans="1:6" ht="21" customHeight="1" thickBot="1">
      <c r="A577" s="149" t="s">
        <v>361</v>
      </c>
      <c r="B577" s="142">
        <v>0</v>
      </c>
      <c r="C577" s="143">
        <v>179250</v>
      </c>
      <c r="D577" s="142">
        <v>0</v>
      </c>
      <c r="E577" s="142">
        <v>0</v>
      </c>
      <c r="F577" s="146" t="s">
        <v>351</v>
      </c>
    </row>
    <row r="578" spans="1:6" ht="21" customHeight="1" thickBot="1">
      <c r="A578" s="149" t="s">
        <v>362</v>
      </c>
      <c r="B578" s="143">
        <v>1195000</v>
      </c>
      <c r="C578" s="143">
        <v>179250</v>
      </c>
      <c r="D578" s="142">
        <v>0</v>
      </c>
      <c r="E578" s="142">
        <v>0</v>
      </c>
      <c r="F578" s="146" t="s">
        <v>351</v>
      </c>
    </row>
    <row r="579" spans="1:6" ht="21" customHeight="1" thickBot="1">
      <c r="A579" s="149" t="s">
        <v>362</v>
      </c>
      <c r="B579" s="142">
        <v>0</v>
      </c>
      <c r="C579" s="143">
        <v>89625</v>
      </c>
      <c r="D579" s="142">
        <v>0</v>
      </c>
      <c r="E579" s="142">
        <v>0</v>
      </c>
      <c r="F579" s="146" t="s">
        <v>286</v>
      </c>
    </row>
    <row r="580" spans="1:6" ht="21" customHeight="1" thickBot="1">
      <c r="A580" s="149" t="s">
        <v>363</v>
      </c>
      <c r="B580" s="143">
        <v>1195000</v>
      </c>
      <c r="C580" s="143">
        <v>174768.75</v>
      </c>
      <c r="D580" s="142">
        <v>0</v>
      </c>
      <c r="E580" s="142">
        <v>0</v>
      </c>
      <c r="F580" s="146" t="s">
        <v>286</v>
      </c>
    </row>
    <row r="581" spans="1:6" ht="21" customHeight="1" thickBot="1">
      <c r="A581" s="149" t="s">
        <v>364</v>
      </c>
      <c r="B581" s="143">
        <v>1195000</v>
      </c>
      <c r="C581" s="143">
        <v>170287.5</v>
      </c>
      <c r="D581" s="142">
        <v>0</v>
      </c>
      <c r="E581" s="142">
        <v>0</v>
      </c>
      <c r="F581" s="146" t="s">
        <v>286</v>
      </c>
    </row>
    <row r="582" spans="1:6" ht="21" customHeight="1" thickBot="1">
      <c r="A582" s="149" t="s">
        <v>365</v>
      </c>
      <c r="B582" s="143">
        <v>1195000</v>
      </c>
      <c r="C582" s="143">
        <v>165806.25</v>
      </c>
      <c r="D582" s="142">
        <v>0</v>
      </c>
      <c r="E582" s="142">
        <v>0</v>
      </c>
      <c r="F582" s="146" t="s">
        <v>286</v>
      </c>
    </row>
    <row r="583" spans="1:6" ht="21" customHeight="1" thickBot="1">
      <c r="A583" s="149" t="s">
        <v>366</v>
      </c>
      <c r="B583" s="143">
        <v>1195000</v>
      </c>
      <c r="C583" s="143">
        <v>161325</v>
      </c>
      <c r="D583" s="142">
        <v>0</v>
      </c>
      <c r="E583" s="142">
        <v>0</v>
      </c>
      <c r="F583" s="146" t="s">
        <v>286</v>
      </c>
    </row>
    <row r="584" spans="1:6" ht="21" customHeight="1" thickBot="1">
      <c r="A584" s="149" t="s">
        <v>367</v>
      </c>
      <c r="B584" s="143">
        <v>1195000</v>
      </c>
      <c r="C584" s="143">
        <v>156843.75</v>
      </c>
      <c r="D584" s="142">
        <v>0</v>
      </c>
      <c r="E584" s="142">
        <v>0</v>
      </c>
      <c r="F584" s="146" t="s">
        <v>286</v>
      </c>
    </row>
    <row r="585" spans="1:6" ht="21" customHeight="1" thickBot="1">
      <c r="A585" s="149" t="s">
        <v>368</v>
      </c>
      <c r="B585" s="143">
        <v>1195000</v>
      </c>
      <c r="C585" s="143">
        <v>152362.5</v>
      </c>
      <c r="D585" s="142">
        <v>0</v>
      </c>
      <c r="E585" s="142">
        <v>0</v>
      </c>
      <c r="F585" s="146" t="s">
        <v>286</v>
      </c>
    </row>
    <row r="586" spans="1:6" ht="21" customHeight="1" thickBot="1">
      <c r="A586" s="149" t="s">
        <v>369</v>
      </c>
      <c r="B586" s="143">
        <v>1195000</v>
      </c>
      <c r="C586" s="143">
        <v>147881.25</v>
      </c>
      <c r="D586" s="142">
        <v>0</v>
      </c>
      <c r="E586" s="142">
        <v>0</v>
      </c>
      <c r="F586" s="146" t="s">
        <v>286</v>
      </c>
    </row>
    <row r="587" spans="1:6" ht="21" customHeight="1" thickBot="1">
      <c r="A587" s="149" t="s">
        <v>370</v>
      </c>
      <c r="B587" s="143">
        <v>1195000</v>
      </c>
      <c r="C587" s="143">
        <v>143400</v>
      </c>
      <c r="D587" s="142">
        <v>0</v>
      </c>
      <c r="E587" s="142">
        <v>0</v>
      </c>
      <c r="F587" s="146" t="s">
        <v>286</v>
      </c>
    </row>
    <row r="588" spans="1:6" ht="21" customHeight="1" thickBot="1">
      <c r="A588" s="149" t="s">
        <v>371</v>
      </c>
      <c r="B588" s="143">
        <v>1195000</v>
      </c>
      <c r="C588" s="143">
        <v>138918.75</v>
      </c>
      <c r="D588" s="142">
        <v>0</v>
      </c>
      <c r="E588" s="142">
        <v>0</v>
      </c>
      <c r="F588" s="146" t="s">
        <v>286</v>
      </c>
    </row>
    <row r="589" spans="1:6" ht="21" customHeight="1" thickBot="1">
      <c r="A589" s="149" t="s">
        <v>372</v>
      </c>
      <c r="B589" s="143">
        <v>1195000</v>
      </c>
      <c r="C589" s="143">
        <v>134437.5</v>
      </c>
      <c r="D589" s="142">
        <v>0</v>
      </c>
      <c r="E589" s="142">
        <v>0</v>
      </c>
      <c r="F589" s="146" t="s">
        <v>286</v>
      </c>
    </row>
    <row r="590" spans="1:6" ht="21" customHeight="1" thickBot="1">
      <c r="A590" s="149" t="s">
        <v>373</v>
      </c>
      <c r="B590" s="143">
        <v>1195000</v>
      </c>
      <c r="C590" s="143">
        <v>129956.25</v>
      </c>
      <c r="D590" s="142">
        <v>0</v>
      </c>
      <c r="E590" s="142">
        <v>0</v>
      </c>
      <c r="F590" s="146" t="s">
        <v>286</v>
      </c>
    </row>
    <row r="591" spans="1:6" ht="21" customHeight="1" thickBot="1">
      <c r="A591" s="149" t="s">
        <v>374</v>
      </c>
      <c r="B591" s="143">
        <v>1195000</v>
      </c>
      <c r="C591" s="143">
        <v>125475</v>
      </c>
      <c r="D591" s="142">
        <v>0</v>
      </c>
      <c r="E591" s="142">
        <v>0</v>
      </c>
      <c r="F591" s="146" t="s">
        <v>286</v>
      </c>
    </row>
    <row r="592" spans="1:6" ht="21" customHeight="1" thickBot="1">
      <c r="A592" s="149" t="s">
        <v>375</v>
      </c>
      <c r="B592" s="143">
        <v>1195000</v>
      </c>
      <c r="C592" s="143">
        <v>120993.75</v>
      </c>
      <c r="D592" s="142">
        <v>0</v>
      </c>
      <c r="E592" s="142">
        <v>0</v>
      </c>
      <c r="F592" s="146" t="s">
        <v>286</v>
      </c>
    </row>
    <row r="593" spans="1:6" ht="21" customHeight="1" thickBot="1">
      <c r="A593" s="149" t="s">
        <v>376</v>
      </c>
      <c r="B593" s="143">
        <v>1195000</v>
      </c>
      <c r="C593" s="143">
        <v>116512.5</v>
      </c>
      <c r="D593" s="142">
        <v>0</v>
      </c>
      <c r="E593" s="142">
        <v>0</v>
      </c>
      <c r="F593" s="146" t="s">
        <v>286</v>
      </c>
    </row>
    <row r="594" spans="1:6" ht="21" customHeight="1" thickBot="1">
      <c r="A594" s="149" t="s">
        <v>377</v>
      </c>
      <c r="B594" s="143">
        <v>1195000</v>
      </c>
      <c r="C594" s="143">
        <v>112031.25</v>
      </c>
      <c r="D594" s="142">
        <v>0</v>
      </c>
      <c r="E594" s="142">
        <v>0</v>
      </c>
      <c r="F594" s="146" t="s">
        <v>286</v>
      </c>
    </row>
    <row r="595" spans="1:6" ht="21" customHeight="1" thickBot="1">
      <c r="A595" s="149" t="s">
        <v>378</v>
      </c>
      <c r="B595" s="143">
        <v>1195000</v>
      </c>
      <c r="C595" s="143">
        <v>107550</v>
      </c>
      <c r="D595" s="142">
        <v>0</v>
      </c>
      <c r="E595" s="142">
        <v>0</v>
      </c>
      <c r="F595" s="146" t="s">
        <v>286</v>
      </c>
    </row>
    <row r="596" spans="1:6" ht="21" customHeight="1" thickBot="1">
      <c r="A596" s="149" t="s">
        <v>379</v>
      </c>
      <c r="B596" s="143">
        <v>1195000</v>
      </c>
      <c r="C596" s="143">
        <v>103068.75</v>
      </c>
      <c r="D596" s="142">
        <v>0</v>
      </c>
      <c r="E596" s="142">
        <v>0</v>
      </c>
      <c r="F596" s="146" t="s">
        <v>286</v>
      </c>
    </row>
    <row r="597" spans="1:6" ht="21" customHeight="1" thickBot="1">
      <c r="A597" s="149" t="s">
        <v>380</v>
      </c>
      <c r="B597" s="143">
        <v>1195000</v>
      </c>
      <c r="C597" s="143">
        <v>98587.5</v>
      </c>
      <c r="D597" s="142">
        <v>0</v>
      </c>
      <c r="E597" s="142">
        <v>0</v>
      </c>
      <c r="F597" s="146" t="s">
        <v>286</v>
      </c>
    </row>
    <row r="598" spans="1:6" ht="21" customHeight="1" thickBot="1">
      <c r="A598" s="149" t="s">
        <v>381</v>
      </c>
      <c r="B598" s="143">
        <v>1195000</v>
      </c>
      <c r="C598" s="143">
        <v>94106.25</v>
      </c>
      <c r="D598" s="142">
        <v>0</v>
      </c>
      <c r="E598" s="142">
        <v>0</v>
      </c>
      <c r="F598" s="146" t="s">
        <v>286</v>
      </c>
    </row>
    <row r="599" spans="1:6" ht="21" customHeight="1" thickBot="1">
      <c r="A599" s="149" t="s">
        <v>382</v>
      </c>
      <c r="B599" s="143">
        <v>2390000</v>
      </c>
      <c r="C599" s="143">
        <v>89625</v>
      </c>
      <c r="D599" s="142">
        <v>0</v>
      </c>
      <c r="E599" s="142">
        <v>0</v>
      </c>
      <c r="F599" s="146" t="s">
        <v>286</v>
      </c>
    </row>
    <row r="600" spans="1:6" ht="21" customHeight="1" thickBot="1">
      <c r="A600" s="149" t="s">
        <v>383</v>
      </c>
      <c r="B600" s="143">
        <v>2390000</v>
      </c>
      <c r="C600" s="143">
        <v>80662.5</v>
      </c>
      <c r="D600" s="142">
        <v>0</v>
      </c>
      <c r="E600" s="142">
        <v>0</v>
      </c>
      <c r="F600" s="146" t="s">
        <v>286</v>
      </c>
    </row>
    <row r="601" spans="1:6" ht="21" customHeight="1" thickBot="1">
      <c r="A601" s="149" t="s">
        <v>384</v>
      </c>
      <c r="B601" s="143">
        <v>2390000</v>
      </c>
      <c r="C601" s="143">
        <v>71700</v>
      </c>
      <c r="D601" s="142">
        <v>0</v>
      </c>
      <c r="E601" s="142">
        <v>0</v>
      </c>
      <c r="F601" s="146" t="s">
        <v>286</v>
      </c>
    </row>
    <row r="602" spans="1:6" ht="21" customHeight="1" thickBot="1">
      <c r="A602" s="149" t="s">
        <v>385</v>
      </c>
      <c r="B602" s="143">
        <v>2390000</v>
      </c>
      <c r="C602" s="143">
        <v>62737.5</v>
      </c>
      <c r="D602" s="142">
        <v>0</v>
      </c>
      <c r="E602" s="142">
        <v>0</v>
      </c>
      <c r="F602" s="146" t="s">
        <v>286</v>
      </c>
    </row>
    <row r="603" spans="1:6" ht="21" customHeight="1" thickBot="1">
      <c r="A603" s="149" t="s">
        <v>386</v>
      </c>
      <c r="B603" s="143">
        <v>2390000</v>
      </c>
      <c r="C603" s="143">
        <v>53775</v>
      </c>
      <c r="D603" s="142">
        <v>0</v>
      </c>
      <c r="E603" s="142">
        <v>0</v>
      </c>
      <c r="F603" s="146" t="s">
        <v>286</v>
      </c>
    </row>
    <row r="604" spans="1:6" ht="21" customHeight="1" thickBot="1">
      <c r="A604" s="149" t="s">
        <v>387</v>
      </c>
      <c r="B604" s="143">
        <v>2390000</v>
      </c>
      <c r="C604" s="143">
        <v>44812.5</v>
      </c>
      <c r="D604" s="142">
        <v>0</v>
      </c>
      <c r="E604" s="142">
        <v>0</v>
      </c>
      <c r="F604" s="146" t="s">
        <v>286</v>
      </c>
    </row>
    <row r="605" spans="1:6" ht="21" customHeight="1" thickBot="1">
      <c r="A605" s="149" t="s">
        <v>388</v>
      </c>
      <c r="B605" s="143">
        <v>2390000</v>
      </c>
      <c r="C605" s="143">
        <v>35850</v>
      </c>
      <c r="D605" s="142">
        <v>0</v>
      </c>
      <c r="E605" s="142">
        <v>0</v>
      </c>
      <c r="F605" s="146" t="s">
        <v>286</v>
      </c>
    </row>
    <row r="606" spans="1:6" ht="21" customHeight="1" thickBot="1">
      <c r="A606" s="149" t="s">
        <v>389</v>
      </c>
      <c r="B606" s="143">
        <v>2390000</v>
      </c>
      <c r="C606" s="143">
        <v>26887.5</v>
      </c>
      <c r="D606" s="142">
        <v>0</v>
      </c>
      <c r="E606" s="142">
        <v>0</v>
      </c>
      <c r="F606" s="146" t="s">
        <v>286</v>
      </c>
    </row>
    <row r="607" spans="1:6" ht="21" customHeight="1" thickBot="1">
      <c r="A607" s="149" t="s">
        <v>390</v>
      </c>
      <c r="B607" s="143">
        <v>2390000</v>
      </c>
      <c r="C607" s="143">
        <v>17925</v>
      </c>
      <c r="D607" s="142">
        <v>0</v>
      </c>
      <c r="E607" s="142">
        <v>0</v>
      </c>
      <c r="F607" s="146" t="s">
        <v>286</v>
      </c>
    </row>
    <row r="608" spans="1:6" ht="21" customHeight="1" thickBot="1">
      <c r="A608" s="149" t="s">
        <v>391</v>
      </c>
      <c r="B608" s="143">
        <v>2390000</v>
      </c>
      <c r="C608" s="143">
        <v>8962.5</v>
      </c>
      <c r="D608" s="142">
        <v>0</v>
      </c>
      <c r="E608" s="142">
        <v>0</v>
      </c>
      <c r="F608" s="146" t="s">
        <v>286</v>
      </c>
    </row>
    <row r="609" spans="1:6" ht="21" customHeight="1" thickBot="1">
      <c r="A609" s="150" t="s">
        <v>346</v>
      </c>
      <c r="B609" s="144">
        <v>47800000</v>
      </c>
      <c r="C609" s="144">
        <v>5241568.75</v>
      </c>
      <c r="D609" s="144">
        <v>54837.22</v>
      </c>
      <c r="E609" s="145">
        <v>0</v>
      </c>
      <c r="F609" s="147"/>
    </row>
    <row r="610" spans="1:6" ht="21" customHeight="1" thickBot="1">
      <c r="A610" s="148"/>
      <c r="B610" s="19"/>
      <c r="C610" s="19"/>
      <c r="D610" s="19"/>
      <c r="E610" s="19"/>
      <c r="F610" s="148"/>
    </row>
    <row r="611" spans="1:6" ht="21" customHeight="1" thickBot="1">
      <c r="A611" s="184" t="s">
        <v>276</v>
      </c>
      <c r="B611" s="185"/>
      <c r="C611" s="185"/>
      <c r="D611" s="185"/>
      <c r="E611" s="185"/>
      <c r="F611" s="186"/>
    </row>
    <row r="612" spans="1:6" ht="21" customHeight="1" thickBot="1">
      <c r="A612" s="193" t="s">
        <v>613</v>
      </c>
      <c r="B612" s="194"/>
      <c r="C612" s="194"/>
      <c r="D612" s="194"/>
      <c r="E612" s="194"/>
      <c r="F612" s="195"/>
    </row>
    <row r="613" spans="1:6" ht="21" customHeight="1" thickBot="1">
      <c r="A613" s="138"/>
      <c r="B613" s="139"/>
      <c r="C613" s="140" t="s">
        <v>278</v>
      </c>
      <c r="D613" s="139"/>
      <c r="E613" s="139"/>
      <c r="F613" s="139"/>
    </row>
    <row r="614" spans="1:6" ht="21" customHeight="1" thickBot="1">
      <c r="A614" s="141" t="s">
        <v>279</v>
      </c>
      <c r="B614" s="140" t="s">
        <v>280</v>
      </c>
      <c r="C614" s="140" t="s">
        <v>281</v>
      </c>
      <c r="D614" s="140" t="s">
        <v>282</v>
      </c>
      <c r="E614" s="140" t="s">
        <v>283</v>
      </c>
      <c r="F614" s="140" t="s">
        <v>284</v>
      </c>
    </row>
    <row r="615" spans="1:6" ht="21" customHeight="1" thickBot="1">
      <c r="A615" s="149" t="s">
        <v>401</v>
      </c>
      <c r="B615" s="142">
        <v>0</v>
      </c>
      <c r="C615" s="143">
        <v>29141.94</v>
      </c>
      <c r="D615" s="142">
        <v>0</v>
      </c>
      <c r="E615" s="142">
        <v>0</v>
      </c>
      <c r="F615" s="146" t="s">
        <v>351</v>
      </c>
    </row>
    <row r="616" spans="1:6" ht="21" customHeight="1" thickBot="1">
      <c r="A616" s="149" t="s">
        <v>402</v>
      </c>
      <c r="B616" s="142">
        <v>0</v>
      </c>
      <c r="C616" s="143">
        <v>48391.74</v>
      </c>
      <c r="D616" s="142">
        <v>0</v>
      </c>
      <c r="E616" s="142">
        <v>0</v>
      </c>
      <c r="F616" s="146" t="s">
        <v>351</v>
      </c>
    </row>
    <row r="617" spans="1:6" ht="21" customHeight="1" thickBot="1">
      <c r="A617" s="149" t="s">
        <v>403</v>
      </c>
      <c r="B617" s="142">
        <v>0</v>
      </c>
      <c r="C617" s="143">
        <v>49839.81</v>
      </c>
      <c r="D617" s="142">
        <v>0</v>
      </c>
      <c r="E617" s="142">
        <v>0</v>
      </c>
      <c r="F617" s="146" t="s">
        <v>351</v>
      </c>
    </row>
    <row r="618" spans="1:6" ht="21" customHeight="1" thickBot="1">
      <c r="A618" s="149" t="s">
        <v>404</v>
      </c>
      <c r="B618" s="142">
        <v>0</v>
      </c>
      <c r="C618" s="143">
        <v>64458.78</v>
      </c>
      <c r="D618" s="142">
        <v>0</v>
      </c>
      <c r="E618" s="142">
        <v>0</v>
      </c>
      <c r="F618" s="146" t="s">
        <v>351</v>
      </c>
    </row>
    <row r="619" spans="1:6" ht="21" customHeight="1" thickBot="1">
      <c r="A619" s="149" t="s">
        <v>405</v>
      </c>
      <c r="B619" s="142">
        <v>0</v>
      </c>
      <c r="C619" s="143">
        <v>90445.08</v>
      </c>
      <c r="D619" s="142">
        <v>0</v>
      </c>
      <c r="E619" s="142">
        <v>0</v>
      </c>
      <c r="F619" s="146" t="s">
        <v>351</v>
      </c>
    </row>
    <row r="620" spans="1:6" ht="21" customHeight="1" thickBot="1">
      <c r="A620" s="149" t="s">
        <v>406</v>
      </c>
      <c r="B620" s="142">
        <v>0</v>
      </c>
      <c r="C620" s="143">
        <v>99104.2</v>
      </c>
      <c r="D620" s="142">
        <v>0</v>
      </c>
      <c r="E620" s="142">
        <v>0</v>
      </c>
      <c r="F620" s="146" t="s">
        <v>351</v>
      </c>
    </row>
    <row r="621" spans="1:6" ht="21" customHeight="1" thickBot="1">
      <c r="A621" s="149" t="s">
        <v>407</v>
      </c>
      <c r="B621" s="142">
        <v>0</v>
      </c>
      <c r="C621" s="143">
        <v>108906.55</v>
      </c>
      <c r="D621" s="142">
        <v>0</v>
      </c>
      <c r="E621" s="142">
        <v>0</v>
      </c>
      <c r="F621" s="146" t="s">
        <v>351</v>
      </c>
    </row>
    <row r="622" spans="1:6" ht="21" customHeight="1" thickBot="1">
      <c r="A622" s="149" t="s">
        <v>408</v>
      </c>
      <c r="B622" s="142">
        <v>0</v>
      </c>
      <c r="C622" s="143">
        <v>129651.63</v>
      </c>
      <c r="D622" s="142">
        <v>0</v>
      </c>
      <c r="E622" s="142">
        <v>0</v>
      </c>
      <c r="F622" s="146" t="s">
        <v>286</v>
      </c>
    </row>
    <row r="623" spans="1:6" ht="21" customHeight="1" thickBot="1">
      <c r="A623" s="149" t="s">
        <v>409</v>
      </c>
      <c r="B623" s="142">
        <v>0</v>
      </c>
      <c r="C623" s="143">
        <v>410954.23</v>
      </c>
      <c r="D623" s="142">
        <v>0</v>
      </c>
      <c r="E623" s="142">
        <v>0</v>
      </c>
      <c r="F623" s="146" t="s">
        <v>286</v>
      </c>
    </row>
    <row r="624" spans="1:6" ht="21" customHeight="1" thickBot="1">
      <c r="A624" s="149" t="s">
        <v>410</v>
      </c>
      <c r="B624" s="143">
        <v>2910000</v>
      </c>
      <c r="C624" s="143">
        <v>267198.71</v>
      </c>
      <c r="D624" s="142">
        <v>0</v>
      </c>
      <c r="E624" s="142">
        <v>0</v>
      </c>
      <c r="F624" s="146" t="s">
        <v>286</v>
      </c>
    </row>
    <row r="625" spans="1:6" ht="21" customHeight="1" thickBot="1">
      <c r="A625" s="149" t="s">
        <v>411</v>
      </c>
      <c r="B625" s="143">
        <v>2910000</v>
      </c>
      <c r="C625" s="143">
        <v>436500</v>
      </c>
      <c r="D625" s="142">
        <v>0</v>
      </c>
      <c r="E625" s="142">
        <v>0</v>
      </c>
      <c r="F625" s="146" t="s">
        <v>286</v>
      </c>
    </row>
    <row r="626" spans="1:6" ht="21" customHeight="1" thickBot="1">
      <c r="A626" s="149" t="s">
        <v>412</v>
      </c>
      <c r="B626" s="143">
        <v>2910000</v>
      </c>
      <c r="C626" s="143">
        <v>425587.5</v>
      </c>
      <c r="D626" s="142">
        <v>0</v>
      </c>
      <c r="E626" s="142">
        <v>0</v>
      </c>
      <c r="F626" s="146" t="s">
        <v>286</v>
      </c>
    </row>
    <row r="627" spans="1:6" ht="21" customHeight="1" thickBot="1">
      <c r="A627" s="149" t="s">
        <v>413</v>
      </c>
      <c r="B627" s="143">
        <v>2910000</v>
      </c>
      <c r="C627" s="143">
        <v>403762.5</v>
      </c>
      <c r="D627" s="142">
        <v>0</v>
      </c>
      <c r="E627" s="142">
        <v>0</v>
      </c>
      <c r="F627" s="146" t="s">
        <v>286</v>
      </c>
    </row>
    <row r="628" spans="1:6" ht="21" customHeight="1" thickBot="1">
      <c r="A628" s="149" t="s">
        <v>414</v>
      </c>
      <c r="B628" s="143">
        <v>2910000</v>
      </c>
      <c r="C628" s="143">
        <v>403762.5</v>
      </c>
      <c r="D628" s="142">
        <v>0</v>
      </c>
      <c r="E628" s="142">
        <v>0</v>
      </c>
      <c r="F628" s="146" t="s">
        <v>286</v>
      </c>
    </row>
    <row r="629" spans="1:6" ht="21" customHeight="1" thickBot="1">
      <c r="A629" s="149" t="s">
        <v>415</v>
      </c>
      <c r="B629" s="143">
        <v>2910000</v>
      </c>
      <c r="C629" s="143">
        <v>381937.5</v>
      </c>
      <c r="D629" s="142">
        <v>0</v>
      </c>
      <c r="E629" s="142">
        <v>0</v>
      </c>
      <c r="F629" s="146" t="s">
        <v>286</v>
      </c>
    </row>
    <row r="630" spans="1:6" ht="21" customHeight="1" thickBot="1">
      <c r="A630" s="149" t="s">
        <v>416</v>
      </c>
      <c r="B630" s="143">
        <v>2910000</v>
      </c>
      <c r="C630" s="143">
        <v>381937.5</v>
      </c>
      <c r="D630" s="142">
        <v>0</v>
      </c>
      <c r="E630" s="142">
        <v>0</v>
      </c>
      <c r="F630" s="146" t="s">
        <v>286</v>
      </c>
    </row>
    <row r="631" spans="1:6" ht="21" customHeight="1" thickBot="1">
      <c r="A631" s="149" t="s">
        <v>417</v>
      </c>
      <c r="B631" s="143">
        <v>2910000</v>
      </c>
      <c r="C631" s="143">
        <v>360112.5</v>
      </c>
      <c r="D631" s="142">
        <v>0</v>
      </c>
      <c r="E631" s="142">
        <v>0</v>
      </c>
      <c r="F631" s="146" t="s">
        <v>286</v>
      </c>
    </row>
    <row r="632" spans="1:6" ht="21" customHeight="1" thickBot="1">
      <c r="A632" s="149" t="s">
        <v>418</v>
      </c>
      <c r="B632" s="143">
        <v>2910000</v>
      </c>
      <c r="C632" s="143">
        <v>360112.5</v>
      </c>
      <c r="D632" s="142">
        <v>0</v>
      </c>
      <c r="E632" s="142">
        <v>0</v>
      </c>
      <c r="F632" s="146" t="s">
        <v>286</v>
      </c>
    </row>
    <row r="633" spans="1:6" ht="21" customHeight="1" thickBot="1">
      <c r="A633" s="149" t="s">
        <v>419</v>
      </c>
      <c r="B633" s="143">
        <v>2910000</v>
      </c>
      <c r="C633" s="143">
        <v>338287.5</v>
      </c>
      <c r="D633" s="142">
        <v>0</v>
      </c>
      <c r="E633" s="142">
        <v>0</v>
      </c>
      <c r="F633" s="146" t="s">
        <v>286</v>
      </c>
    </row>
    <row r="634" spans="1:6" ht="21" customHeight="1" thickBot="1">
      <c r="A634" s="149" t="s">
        <v>420</v>
      </c>
      <c r="B634" s="143">
        <v>2910000</v>
      </c>
      <c r="C634" s="143">
        <v>338287.5</v>
      </c>
      <c r="D634" s="142">
        <v>0</v>
      </c>
      <c r="E634" s="142">
        <v>0</v>
      </c>
      <c r="F634" s="146" t="s">
        <v>286</v>
      </c>
    </row>
    <row r="635" spans="1:6" ht="21" customHeight="1" thickBot="1">
      <c r="A635" s="149" t="s">
        <v>421</v>
      </c>
      <c r="B635" s="143">
        <v>2910000</v>
      </c>
      <c r="C635" s="143">
        <v>316462.5</v>
      </c>
      <c r="D635" s="142">
        <v>0</v>
      </c>
      <c r="E635" s="142">
        <v>0</v>
      </c>
      <c r="F635" s="146" t="s">
        <v>286</v>
      </c>
    </row>
    <row r="636" spans="1:6" ht="21" customHeight="1" thickBot="1">
      <c r="A636" s="149" t="s">
        <v>422</v>
      </c>
      <c r="B636" s="143">
        <v>2910000</v>
      </c>
      <c r="C636" s="143">
        <v>316462.5</v>
      </c>
      <c r="D636" s="142">
        <v>0</v>
      </c>
      <c r="E636" s="142">
        <v>0</v>
      </c>
      <c r="F636" s="146" t="s">
        <v>286</v>
      </c>
    </row>
    <row r="637" spans="1:6" ht="21" customHeight="1" thickBot="1">
      <c r="A637" s="149" t="s">
        <v>423</v>
      </c>
      <c r="B637" s="143">
        <v>2910000</v>
      </c>
      <c r="C637" s="143">
        <v>294637.5</v>
      </c>
      <c r="D637" s="142">
        <v>0</v>
      </c>
      <c r="E637" s="142">
        <v>0</v>
      </c>
      <c r="F637" s="146" t="s">
        <v>286</v>
      </c>
    </row>
    <row r="638" spans="1:6" ht="21" customHeight="1" thickBot="1">
      <c r="A638" s="149" t="s">
        <v>424</v>
      </c>
      <c r="B638" s="143">
        <v>2910000</v>
      </c>
      <c r="C638" s="143">
        <v>294637.5</v>
      </c>
      <c r="D638" s="142">
        <v>0</v>
      </c>
      <c r="E638" s="142">
        <v>0</v>
      </c>
      <c r="F638" s="146" t="s">
        <v>286</v>
      </c>
    </row>
    <row r="639" spans="1:6" ht="21" customHeight="1" thickBot="1">
      <c r="A639" s="149" t="s">
        <v>425</v>
      </c>
      <c r="B639" s="143">
        <v>2910000</v>
      </c>
      <c r="C639" s="143">
        <v>272812.5</v>
      </c>
      <c r="D639" s="142">
        <v>0</v>
      </c>
      <c r="E639" s="142">
        <v>0</v>
      </c>
      <c r="F639" s="146" t="s">
        <v>286</v>
      </c>
    </row>
    <row r="640" spans="1:6" ht="21" customHeight="1" thickBot="1">
      <c r="A640" s="149" t="s">
        <v>426</v>
      </c>
      <c r="B640" s="143">
        <v>2910000</v>
      </c>
      <c r="C640" s="143">
        <v>272812.5</v>
      </c>
      <c r="D640" s="142">
        <v>0</v>
      </c>
      <c r="E640" s="142">
        <v>0</v>
      </c>
      <c r="F640" s="146" t="s">
        <v>286</v>
      </c>
    </row>
    <row r="641" spans="1:6" ht="21" customHeight="1" thickBot="1">
      <c r="A641" s="149" t="s">
        <v>427</v>
      </c>
      <c r="B641" s="143">
        <v>2910000</v>
      </c>
      <c r="C641" s="143">
        <v>250987.5</v>
      </c>
      <c r="D641" s="142">
        <v>0</v>
      </c>
      <c r="E641" s="142">
        <v>0</v>
      </c>
      <c r="F641" s="146" t="s">
        <v>286</v>
      </c>
    </row>
    <row r="642" spans="1:6" ht="21" customHeight="1" thickBot="1">
      <c r="A642" s="149" t="s">
        <v>428</v>
      </c>
      <c r="B642" s="143">
        <v>2910000</v>
      </c>
      <c r="C642" s="143">
        <v>250987.5</v>
      </c>
      <c r="D642" s="142">
        <v>0</v>
      </c>
      <c r="E642" s="142">
        <v>0</v>
      </c>
      <c r="F642" s="146" t="s">
        <v>286</v>
      </c>
    </row>
    <row r="643" spans="1:6" ht="21" customHeight="1" thickBot="1">
      <c r="A643" s="149" t="s">
        <v>429</v>
      </c>
      <c r="B643" s="143">
        <v>2910000</v>
      </c>
      <c r="C643" s="143">
        <v>229162.5</v>
      </c>
      <c r="D643" s="142">
        <v>0</v>
      </c>
      <c r="E643" s="142">
        <v>0</v>
      </c>
      <c r="F643" s="146" t="s">
        <v>286</v>
      </c>
    </row>
    <row r="644" spans="1:6" ht="21" customHeight="1" thickBot="1">
      <c r="A644" s="149" t="s">
        <v>430</v>
      </c>
      <c r="B644" s="143">
        <v>5820000</v>
      </c>
      <c r="C644" s="143">
        <v>229162.5</v>
      </c>
      <c r="D644" s="142">
        <v>0</v>
      </c>
      <c r="E644" s="142">
        <v>0</v>
      </c>
      <c r="F644" s="146" t="s">
        <v>286</v>
      </c>
    </row>
    <row r="645" spans="1:6" ht="21" customHeight="1" thickBot="1">
      <c r="A645" s="149" t="s">
        <v>431</v>
      </c>
      <c r="B645" s="143">
        <v>5820000</v>
      </c>
      <c r="C645" s="143">
        <v>196425</v>
      </c>
      <c r="D645" s="142">
        <v>0</v>
      </c>
      <c r="E645" s="142">
        <v>0</v>
      </c>
      <c r="F645" s="146" t="s">
        <v>286</v>
      </c>
    </row>
    <row r="646" spans="1:6" ht="21" customHeight="1" thickBot="1">
      <c r="A646" s="149" t="s">
        <v>432</v>
      </c>
      <c r="B646" s="143">
        <v>5820000</v>
      </c>
      <c r="C646" s="143">
        <v>185512.5</v>
      </c>
      <c r="D646" s="142">
        <v>0</v>
      </c>
      <c r="E646" s="142">
        <v>0</v>
      </c>
      <c r="F646" s="146" t="s">
        <v>286</v>
      </c>
    </row>
    <row r="647" spans="1:6" ht="21" customHeight="1" thickBot="1">
      <c r="A647" s="149" t="s">
        <v>433</v>
      </c>
      <c r="B647" s="143">
        <v>5820000</v>
      </c>
      <c r="C647" s="143">
        <v>152775</v>
      </c>
      <c r="D647" s="142">
        <v>0</v>
      </c>
      <c r="E647" s="142">
        <v>0</v>
      </c>
      <c r="F647" s="146" t="s">
        <v>286</v>
      </c>
    </row>
    <row r="648" spans="1:6" ht="21" customHeight="1" thickBot="1">
      <c r="A648" s="149" t="s">
        <v>434</v>
      </c>
      <c r="B648" s="143">
        <v>5820000</v>
      </c>
      <c r="C648" s="143">
        <v>141862.5</v>
      </c>
      <c r="D648" s="142">
        <v>0</v>
      </c>
      <c r="E648" s="142">
        <v>0</v>
      </c>
      <c r="F648" s="146" t="s">
        <v>286</v>
      </c>
    </row>
    <row r="649" spans="1:6" ht="21" customHeight="1" thickBot="1">
      <c r="A649" s="149" t="s">
        <v>435</v>
      </c>
      <c r="B649" s="143">
        <v>5820000</v>
      </c>
      <c r="C649" s="143">
        <v>109125</v>
      </c>
      <c r="D649" s="142">
        <v>0</v>
      </c>
      <c r="E649" s="142">
        <v>0</v>
      </c>
      <c r="F649" s="146" t="s">
        <v>286</v>
      </c>
    </row>
    <row r="650" spans="1:6" ht="21" customHeight="1" thickBot="1">
      <c r="A650" s="149" t="s">
        <v>436</v>
      </c>
      <c r="B650" s="143">
        <v>5820000</v>
      </c>
      <c r="C650" s="143">
        <v>98212.5</v>
      </c>
      <c r="D650" s="142">
        <v>0</v>
      </c>
      <c r="E650" s="142">
        <v>0</v>
      </c>
      <c r="F650" s="146" t="s">
        <v>286</v>
      </c>
    </row>
    <row r="651" spans="1:6" ht="21" customHeight="1" thickBot="1">
      <c r="A651" s="149" t="s">
        <v>437</v>
      </c>
      <c r="B651" s="143">
        <v>5820000</v>
      </c>
      <c r="C651" s="143">
        <v>65475</v>
      </c>
      <c r="D651" s="142">
        <v>0</v>
      </c>
      <c r="E651" s="142">
        <v>0</v>
      </c>
      <c r="F651" s="146" t="s">
        <v>286</v>
      </c>
    </row>
    <row r="652" spans="1:6" ht="21" customHeight="1" thickBot="1">
      <c r="A652" s="149" t="s">
        <v>438</v>
      </c>
      <c r="B652" s="143">
        <v>5820000</v>
      </c>
      <c r="C652" s="143">
        <v>54562.5</v>
      </c>
      <c r="D652" s="142">
        <v>0</v>
      </c>
      <c r="E652" s="142">
        <v>0</v>
      </c>
      <c r="F652" s="146" t="s">
        <v>286</v>
      </c>
    </row>
    <row r="653" spans="1:6" ht="21" customHeight="1" thickBot="1">
      <c r="A653" s="149" t="s">
        <v>439</v>
      </c>
      <c r="B653" s="143">
        <v>5820000</v>
      </c>
      <c r="C653" s="143">
        <v>21825</v>
      </c>
      <c r="D653" s="142">
        <v>0</v>
      </c>
      <c r="E653" s="142">
        <v>0</v>
      </c>
      <c r="F653" s="146" t="s">
        <v>286</v>
      </c>
    </row>
    <row r="654" spans="1:6" ht="21" customHeight="1" thickBot="1">
      <c r="A654" s="150" t="s">
        <v>346</v>
      </c>
      <c r="B654" s="144">
        <v>116400000</v>
      </c>
      <c r="C654" s="144">
        <v>8882280.17</v>
      </c>
      <c r="D654" s="145">
        <v>0</v>
      </c>
      <c r="E654" s="145">
        <v>0</v>
      </c>
      <c r="F654" s="147"/>
    </row>
    <row r="655" spans="1:6" ht="21" customHeight="1" thickBot="1">
      <c r="A655" s="148"/>
      <c r="B655" s="19"/>
      <c r="C655" s="19"/>
      <c r="D655" s="19"/>
      <c r="E655" s="19"/>
      <c r="F655" s="148"/>
    </row>
    <row r="656" spans="1:6" ht="21" customHeight="1">
      <c r="A656" s="187" t="s">
        <v>276</v>
      </c>
      <c r="B656" s="188"/>
      <c r="C656" s="188"/>
      <c r="D656" s="188"/>
      <c r="E656" s="188"/>
      <c r="F656" s="189"/>
    </row>
    <row r="657" spans="1:6" ht="21" customHeight="1" thickBot="1">
      <c r="A657" s="190"/>
      <c r="B657" s="191"/>
      <c r="C657" s="191"/>
      <c r="D657" s="191"/>
      <c r="E657" s="191"/>
      <c r="F657" s="192"/>
    </row>
    <row r="658" spans="1:6" ht="21" customHeight="1" thickBot="1">
      <c r="A658" s="193" t="s">
        <v>614</v>
      </c>
      <c r="B658" s="194"/>
      <c r="C658" s="194"/>
      <c r="D658" s="194"/>
      <c r="E658" s="194"/>
      <c r="F658" s="195"/>
    </row>
    <row r="659" spans="1:6" ht="21" customHeight="1" thickBot="1">
      <c r="A659" s="138"/>
      <c r="B659" s="139"/>
      <c r="C659" s="140" t="s">
        <v>278</v>
      </c>
      <c r="D659" s="139"/>
      <c r="E659" s="139"/>
      <c r="F659" s="139"/>
    </row>
    <row r="660" spans="1:6" ht="21" customHeight="1" thickBot="1">
      <c r="A660" s="141" t="s">
        <v>279</v>
      </c>
      <c r="B660" s="140" t="s">
        <v>280</v>
      </c>
      <c r="C660" s="140" t="s">
        <v>281</v>
      </c>
      <c r="D660" s="140" t="s">
        <v>282</v>
      </c>
      <c r="E660" s="140" t="s">
        <v>283</v>
      </c>
      <c r="F660" s="140" t="s">
        <v>284</v>
      </c>
    </row>
    <row r="661" spans="1:6" ht="21" customHeight="1" thickBot="1">
      <c r="A661" s="149" t="s">
        <v>577</v>
      </c>
      <c r="B661" s="142">
        <v>0</v>
      </c>
      <c r="C661" s="143">
        <v>8385.44</v>
      </c>
      <c r="D661" s="143">
        <v>126821.75</v>
      </c>
      <c r="E661" s="142">
        <v>0</v>
      </c>
      <c r="F661" s="146" t="s">
        <v>351</v>
      </c>
    </row>
    <row r="662" spans="1:6" ht="21" customHeight="1" thickBot="1">
      <c r="A662" s="149" t="s">
        <v>578</v>
      </c>
      <c r="B662" s="142">
        <v>0</v>
      </c>
      <c r="C662" s="143">
        <v>45292.89</v>
      </c>
      <c r="D662" s="142">
        <v>0</v>
      </c>
      <c r="E662" s="142">
        <v>0</v>
      </c>
      <c r="F662" s="146" t="s">
        <v>351</v>
      </c>
    </row>
    <row r="663" spans="1:6" ht="21" customHeight="1" thickBot="1">
      <c r="A663" s="149" t="s">
        <v>579</v>
      </c>
      <c r="B663" s="142">
        <v>0</v>
      </c>
      <c r="C663" s="143">
        <v>96829.51</v>
      </c>
      <c r="D663" s="142">
        <v>0</v>
      </c>
      <c r="E663" s="142">
        <v>0</v>
      </c>
      <c r="F663" s="146" t="s">
        <v>351</v>
      </c>
    </row>
    <row r="664" spans="1:6" ht="21" customHeight="1" thickBot="1">
      <c r="A664" s="149" t="s">
        <v>579</v>
      </c>
      <c r="B664" s="142">
        <v>0</v>
      </c>
      <c r="C664" s="142">
        <v>0</v>
      </c>
      <c r="D664" s="143">
        <v>86778.6</v>
      </c>
      <c r="E664" s="142">
        <v>0</v>
      </c>
      <c r="F664" s="146" t="s">
        <v>286</v>
      </c>
    </row>
    <row r="665" spans="1:6" ht="21" customHeight="1" thickBot="1">
      <c r="A665" s="149" t="s">
        <v>580</v>
      </c>
      <c r="B665" s="142">
        <v>0</v>
      </c>
      <c r="C665" s="143">
        <v>217572.18</v>
      </c>
      <c r="D665" s="142">
        <v>0</v>
      </c>
      <c r="E665" s="142">
        <v>0</v>
      </c>
      <c r="F665" s="146" t="s">
        <v>351</v>
      </c>
    </row>
    <row r="666" spans="1:6" ht="21" customHeight="1" thickBot="1">
      <c r="A666" s="149" t="s">
        <v>581</v>
      </c>
      <c r="B666" s="142">
        <v>0</v>
      </c>
      <c r="C666" s="143">
        <v>338400.68</v>
      </c>
      <c r="D666" s="142">
        <v>0</v>
      </c>
      <c r="E666" s="142">
        <v>0</v>
      </c>
      <c r="F666" s="146" t="s">
        <v>286</v>
      </c>
    </row>
    <row r="667" spans="1:6" ht="21" customHeight="1" thickBot="1">
      <c r="A667" s="149" t="s">
        <v>582</v>
      </c>
      <c r="B667" s="142">
        <v>0</v>
      </c>
      <c r="C667" s="143">
        <v>438162.62</v>
      </c>
      <c r="D667" s="142">
        <v>0</v>
      </c>
      <c r="E667" s="142">
        <v>0</v>
      </c>
      <c r="F667" s="146" t="s">
        <v>286</v>
      </c>
    </row>
    <row r="668" spans="1:6" ht="21" customHeight="1" thickBot="1">
      <c r="A668" s="149" t="s">
        <v>583</v>
      </c>
      <c r="B668" s="142">
        <v>0</v>
      </c>
      <c r="C668" s="143">
        <v>537924.56</v>
      </c>
      <c r="D668" s="142">
        <v>0</v>
      </c>
      <c r="E668" s="142">
        <v>0</v>
      </c>
      <c r="F668" s="146" t="s">
        <v>286</v>
      </c>
    </row>
    <row r="669" spans="1:6" ht="21" customHeight="1" thickBot="1">
      <c r="A669" s="149" t="s">
        <v>584</v>
      </c>
      <c r="B669" s="142">
        <v>0</v>
      </c>
      <c r="C669" s="143">
        <v>646000</v>
      </c>
      <c r="D669" s="142">
        <v>0</v>
      </c>
      <c r="E669" s="142">
        <v>0</v>
      </c>
      <c r="F669" s="146" t="s">
        <v>286</v>
      </c>
    </row>
    <row r="670" spans="1:6" ht="21" customHeight="1" thickBot="1">
      <c r="A670" s="149" t="s">
        <v>585</v>
      </c>
      <c r="B670" s="142">
        <v>0</v>
      </c>
      <c r="C670" s="143">
        <v>646000</v>
      </c>
      <c r="D670" s="142">
        <v>0</v>
      </c>
      <c r="E670" s="142">
        <v>0</v>
      </c>
      <c r="F670" s="146" t="s">
        <v>286</v>
      </c>
    </row>
    <row r="671" spans="1:6" ht="21" customHeight="1" thickBot="1">
      <c r="A671" s="149" t="s">
        <v>586</v>
      </c>
      <c r="B671" s="143">
        <v>2131800</v>
      </c>
      <c r="C671" s="143">
        <v>646000</v>
      </c>
      <c r="D671" s="142">
        <v>0</v>
      </c>
      <c r="E671" s="142">
        <v>0</v>
      </c>
      <c r="F671" s="146" t="s">
        <v>286</v>
      </c>
    </row>
    <row r="672" spans="1:6" ht="21" customHeight="1" thickBot="1">
      <c r="A672" s="149" t="s">
        <v>587</v>
      </c>
      <c r="B672" s="143">
        <v>2131800</v>
      </c>
      <c r="C672" s="143">
        <v>624682</v>
      </c>
      <c r="D672" s="142">
        <v>0</v>
      </c>
      <c r="E672" s="142">
        <v>0</v>
      </c>
      <c r="F672" s="146" t="s">
        <v>286</v>
      </c>
    </row>
    <row r="673" spans="1:6" ht="21" customHeight="1" thickBot="1">
      <c r="A673" s="149" t="s">
        <v>588</v>
      </c>
      <c r="B673" s="143">
        <v>2131800</v>
      </c>
      <c r="C673" s="143">
        <v>603364</v>
      </c>
      <c r="D673" s="142">
        <v>0</v>
      </c>
      <c r="E673" s="142">
        <v>0</v>
      </c>
      <c r="F673" s="146" t="s">
        <v>286</v>
      </c>
    </row>
    <row r="674" spans="1:6" ht="21" customHeight="1" thickBot="1">
      <c r="A674" s="149" t="s">
        <v>589</v>
      </c>
      <c r="B674" s="143">
        <v>2131800</v>
      </c>
      <c r="C674" s="143">
        <v>582046</v>
      </c>
      <c r="D674" s="142">
        <v>0</v>
      </c>
      <c r="E674" s="142">
        <v>0</v>
      </c>
      <c r="F674" s="146" t="s">
        <v>286</v>
      </c>
    </row>
    <row r="675" spans="1:6" ht="21" customHeight="1" thickBot="1">
      <c r="A675" s="149" t="s">
        <v>590</v>
      </c>
      <c r="B675" s="143">
        <v>2131800</v>
      </c>
      <c r="C675" s="143">
        <v>560728</v>
      </c>
      <c r="D675" s="142">
        <v>0</v>
      </c>
      <c r="E675" s="142">
        <v>0</v>
      </c>
      <c r="F675" s="146" t="s">
        <v>286</v>
      </c>
    </row>
    <row r="676" spans="1:6" ht="21" customHeight="1" thickBot="1">
      <c r="A676" s="149" t="s">
        <v>591</v>
      </c>
      <c r="B676" s="143">
        <v>2131800</v>
      </c>
      <c r="C676" s="143">
        <v>539410</v>
      </c>
      <c r="D676" s="142">
        <v>0</v>
      </c>
      <c r="E676" s="142">
        <v>0</v>
      </c>
      <c r="F676" s="146" t="s">
        <v>286</v>
      </c>
    </row>
    <row r="677" spans="1:6" ht="21" customHeight="1" thickBot="1">
      <c r="A677" s="149" t="s">
        <v>592</v>
      </c>
      <c r="B677" s="143">
        <v>2131800</v>
      </c>
      <c r="C677" s="143">
        <v>518092</v>
      </c>
      <c r="D677" s="142">
        <v>0</v>
      </c>
      <c r="E677" s="142">
        <v>0</v>
      </c>
      <c r="F677" s="146" t="s">
        <v>286</v>
      </c>
    </row>
    <row r="678" spans="1:6" ht="21" customHeight="1" thickBot="1">
      <c r="A678" s="149" t="s">
        <v>593</v>
      </c>
      <c r="B678" s="143">
        <v>2131800</v>
      </c>
      <c r="C678" s="143">
        <v>496774</v>
      </c>
      <c r="D678" s="142">
        <v>0</v>
      </c>
      <c r="E678" s="142">
        <v>0</v>
      </c>
      <c r="F678" s="146" t="s">
        <v>286</v>
      </c>
    </row>
    <row r="679" spans="1:6" ht="21" customHeight="1" thickBot="1">
      <c r="A679" s="149" t="s">
        <v>594</v>
      </c>
      <c r="B679" s="143">
        <v>2131800</v>
      </c>
      <c r="C679" s="143">
        <v>475456</v>
      </c>
      <c r="D679" s="142">
        <v>0</v>
      </c>
      <c r="E679" s="142">
        <v>0</v>
      </c>
      <c r="F679" s="146" t="s">
        <v>286</v>
      </c>
    </row>
    <row r="680" spans="1:6" ht="21" customHeight="1" thickBot="1">
      <c r="A680" s="149" t="s">
        <v>595</v>
      </c>
      <c r="B680" s="143">
        <v>2131800</v>
      </c>
      <c r="C680" s="143">
        <v>454138</v>
      </c>
      <c r="D680" s="142">
        <v>0</v>
      </c>
      <c r="E680" s="142">
        <v>0</v>
      </c>
      <c r="F680" s="146" t="s">
        <v>286</v>
      </c>
    </row>
    <row r="681" spans="1:6" ht="21" customHeight="1" thickBot="1">
      <c r="A681" s="149" t="s">
        <v>596</v>
      </c>
      <c r="B681" s="143">
        <v>2131800</v>
      </c>
      <c r="C681" s="143">
        <v>432820</v>
      </c>
      <c r="D681" s="142">
        <v>0</v>
      </c>
      <c r="E681" s="142">
        <v>0</v>
      </c>
      <c r="F681" s="146" t="s">
        <v>286</v>
      </c>
    </row>
    <row r="682" spans="1:6" ht="21" customHeight="1" thickBot="1">
      <c r="A682" s="149" t="s">
        <v>597</v>
      </c>
      <c r="B682" s="143">
        <v>2131800</v>
      </c>
      <c r="C682" s="143">
        <v>411502</v>
      </c>
      <c r="D682" s="142">
        <v>0</v>
      </c>
      <c r="E682" s="142">
        <v>0</v>
      </c>
      <c r="F682" s="146" t="s">
        <v>286</v>
      </c>
    </row>
    <row r="683" spans="1:6" ht="21" customHeight="1" thickBot="1">
      <c r="A683" s="149" t="s">
        <v>598</v>
      </c>
      <c r="B683" s="143">
        <v>2131800</v>
      </c>
      <c r="C683" s="143">
        <v>390184</v>
      </c>
      <c r="D683" s="142">
        <v>0</v>
      </c>
      <c r="E683" s="142">
        <v>0</v>
      </c>
      <c r="F683" s="146" t="s">
        <v>286</v>
      </c>
    </row>
    <row r="684" spans="1:6" ht="21" customHeight="1" thickBot="1">
      <c r="A684" s="149" t="s">
        <v>599</v>
      </c>
      <c r="B684" s="143">
        <v>2131800</v>
      </c>
      <c r="C684" s="143">
        <v>368866</v>
      </c>
      <c r="D684" s="142">
        <v>0</v>
      </c>
      <c r="E684" s="142">
        <v>0</v>
      </c>
      <c r="F684" s="146" t="s">
        <v>286</v>
      </c>
    </row>
    <row r="685" spans="1:6" ht="21" customHeight="1" thickBot="1">
      <c r="A685" s="149" t="s">
        <v>600</v>
      </c>
      <c r="B685" s="143">
        <v>2131800</v>
      </c>
      <c r="C685" s="143">
        <v>347548</v>
      </c>
      <c r="D685" s="142">
        <v>0</v>
      </c>
      <c r="E685" s="142">
        <v>0</v>
      </c>
      <c r="F685" s="146" t="s">
        <v>286</v>
      </c>
    </row>
    <row r="686" spans="1:6" ht="21" customHeight="1" thickBot="1">
      <c r="A686" s="149" t="s">
        <v>601</v>
      </c>
      <c r="B686" s="143">
        <v>2131800</v>
      </c>
      <c r="C686" s="143">
        <v>326230</v>
      </c>
      <c r="D686" s="142">
        <v>0</v>
      </c>
      <c r="E686" s="142">
        <v>0</v>
      </c>
      <c r="F686" s="146" t="s">
        <v>286</v>
      </c>
    </row>
    <row r="687" spans="1:6" ht="21" customHeight="1" thickBot="1">
      <c r="A687" s="149" t="s">
        <v>602</v>
      </c>
      <c r="B687" s="143">
        <v>2131800</v>
      </c>
      <c r="C687" s="143">
        <v>304912</v>
      </c>
      <c r="D687" s="142">
        <v>0</v>
      </c>
      <c r="E687" s="142">
        <v>0</v>
      </c>
      <c r="F687" s="146" t="s">
        <v>286</v>
      </c>
    </row>
    <row r="688" spans="1:6" ht="21" customHeight="1" thickBot="1">
      <c r="A688" s="149" t="s">
        <v>603</v>
      </c>
      <c r="B688" s="143">
        <v>2131800</v>
      </c>
      <c r="C688" s="143">
        <v>283594</v>
      </c>
      <c r="D688" s="142">
        <v>0</v>
      </c>
      <c r="E688" s="142">
        <v>0</v>
      </c>
      <c r="F688" s="146" t="s">
        <v>286</v>
      </c>
    </row>
    <row r="689" spans="1:6" ht="21" customHeight="1" thickBot="1">
      <c r="A689" s="149" t="s">
        <v>604</v>
      </c>
      <c r="B689" s="143">
        <v>2131800</v>
      </c>
      <c r="C689" s="143">
        <v>262276</v>
      </c>
      <c r="D689" s="142">
        <v>0</v>
      </c>
      <c r="E689" s="142">
        <v>0</v>
      </c>
      <c r="F689" s="146" t="s">
        <v>286</v>
      </c>
    </row>
    <row r="690" spans="1:6" ht="21" customHeight="1" thickBot="1">
      <c r="A690" s="149" t="s">
        <v>605</v>
      </c>
      <c r="B690" s="143">
        <v>2131800</v>
      </c>
      <c r="C690" s="143">
        <v>240958</v>
      </c>
      <c r="D690" s="142">
        <v>0</v>
      </c>
      <c r="E690" s="142">
        <v>0</v>
      </c>
      <c r="F690" s="146" t="s">
        <v>286</v>
      </c>
    </row>
    <row r="691" spans="1:6" ht="21" customHeight="1" thickBot="1">
      <c r="A691" s="149" t="s">
        <v>606</v>
      </c>
      <c r="B691" s="143">
        <v>4328200</v>
      </c>
      <c r="C691" s="143">
        <v>219640</v>
      </c>
      <c r="D691" s="142">
        <v>0</v>
      </c>
      <c r="E691" s="142">
        <v>0</v>
      </c>
      <c r="F691" s="146" t="s">
        <v>286</v>
      </c>
    </row>
    <row r="692" spans="1:6" ht="21" customHeight="1" thickBot="1">
      <c r="A692" s="149" t="s">
        <v>607</v>
      </c>
      <c r="B692" s="143">
        <v>4328200</v>
      </c>
      <c r="C692" s="143">
        <v>176176</v>
      </c>
      <c r="D692" s="142">
        <v>0</v>
      </c>
      <c r="E692" s="142">
        <v>0</v>
      </c>
      <c r="F692" s="146" t="s">
        <v>286</v>
      </c>
    </row>
    <row r="693" spans="1:6" ht="21" customHeight="1" thickBot="1">
      <c r="A693" s="149" t="s">
        <v>608</v>
      </c>
      <c r="B693" s="143">
        <v>4328200</v>
      </c>
      <c r="C693" s="143">
        <v>132712</v>
      </c>
      <c r="D693" s="142">
        <v>0</v>
      </c>
      <c r="E693" s="142">
        <v>0</v>
      </c>
      <c r="F693" s="146" t="s">
        <v>286</v>
      </c>
    </row>
    <row r="694" spans="1:6" ht="21" customHeight="1" thickBot="1">
      <c r="A694" s="149" t="s">
        <v>609</v>
      </c>
      <c r="B694" s="143">
        <v>4328200</v>
      </c>
      <c r="C694" s="143">
        <v>89248</v>
      </c>
      <c r="D694" s="142">
        <v>0</v>
      </c>
      <c r="E694" s="142">
        <v>0</v>
      </c>
      <c r="F694" s="146" t="s">
        <v>286</v>
      </c>
    </row>
    <row r="695" spans="1:6" ht="21" customHeight="1" thickBot="1">
      <c r="A695" s="149" t="s">
        <v>615</v>
      </c>
      <c r="B695" s="143">
        <v>4328200</v>
      </c>
      <c r="C695" s="143">
        <v>45784</v>
      </c>
      <c r="D695" s="142">
        <v>0</v>
      </c>
      <c r="E695" s="142">
        <v>0</v>
      </c>
      <c r="F695" s="146" t="s">
        <v>286</v>
      </c>
    </row>
    <row r="696" spans="1:6" ht="21" customHeight="1" thickBot="1">
      <c r="A696" s="149" t="s">
        <v>616</v>
      </c>
      <c r="B696" s="143">
        <v>323000</v>
      </c>
      <c r="C696" s="143">
        <v>2320</v>
      </c>
      <c r="D696" s="142">
        <v>0</v>
      </c>
      <c r="E696" s="142">
        <v>0</v>
      </c>
      <c r="F696" s="146" t="s">
        <v>286</v>
      </c>
    </row>
    <row r="697" spans="1:6" ht="21" customHeight="1" thickBot="1">
      <c r="A697" s="150" t="s">
        <v>346</v>
      </c>
      <c r="B697" s="144">
        <v>64600000</v>
      </c>
      <c r="C697" s="144">
        <v>12510027.88</v>
      </c>
      <c r="D697" s="144">
        <v>213600.35</v>
      </c>
      <c r="E697" s="145">
        <v>0</v>
      </c>
      <c r="F697" s="147"/>
    </row>
    <row r="698" spans="1:6" ht="21" customHeight="1" thickBot="1">
      <c r="A698" s="148"/>
      <c r="B698" s="19"/>
      <c r="C698" s="19"/>
      <c r="D698" s="19"/>
      <c r="E698" s="19"/>
      <c r="F698" s="148"/>
    </row>
    <row r="699" spans="1:6" ht="21" customHeight="1" thickBot="1">
      <c r="A699" s="184" t="s">
        <v>276</v>
      </c>
      <c r="B699" s="185"/>
      <c r="C699" s="185"/>
      <c r="D699" s="185"/>
      <c r="E699" s="185"/>
      <c r="F699" s="185"/>
    </row>
    <row r="700" spans="1:6" ht="21" customHeight="1" thickBot="1">
      <c r="A700" s="193" t="s">
        <v>617</v>
      </c>
      <c r="B700" s="194"/>
      <c r="C700" s="194"/>
      <c r="D700" s="194"/>
      <c r="E700" s="194"/>
      <c r="F700" s="194"/>
    </row>
    <row r="701" spans="1:6" ht="21" customHeight="1" thickBot="1">
      <c r="A701" s="138"/>
      <c r="B701" s="139"/>
      <c r="C701" s="140" t="s">
        <v>278</v>
      </c>
      <c r="D701" s="139"/>
      <c r="E701" s="139"/>
      <c r="F701" s="139"/>
    </row>
    <row r="702" spans="1:6" ht="21" customHeight="1" thickBot="1">
      <c r="A702" s="141" t="s">
        <v>279</v>
      </c>
      <c r="B702" s="140" t="s">
        <v>280</v>
      </c>
      <c r="C702" s="140" t="s">
        <v>281</v>
      </c>
      <c r="D702" s="140" t="s">
        <v>282</v>
      </c>
      <c r="E702" s="140" t="s">
        <v>283</v>
      </c>
      <c r="F702" s="140" t="s">
        <v>284</v>
      </c>
    </row>
    <row r="703" spans="1:6" ht="21" customHeight="1" thickBot="1">
      <c r="A703" s="151">
        <v>41647</v>
      </c>
      <c r="B703" s="142">
        <v>0</v>
      </c>
      <c r="C703" s="142">
        <v>890.93</v>
      </c>
      <c r="D703" s="142">
        <v>0</v>
      </c>
      <c r="E703" s="142">
        <v>0</v>
      </c>
      <c r="F703" s="146" t="s">
        <v>351</v>
      </c>
    </row>
    <row r="704" spans="1:6" ht="21" customHeight="1" thickBot="1">
      <c r="A704" s="151">
        <v>42006</v>
      </c>
      <c r="B704" s="142">
        <v>0</v>
      </c>
      <c r="C704" s="143">
        <v>1653.52</v>
      </c>
      <c r="D704" s="142">
        <v>0</v>
      </c>
      <c r="E704" s="142">
        <v>0</v>
      </c>
      <c r="F704" s="146" t="s">
        <v>286</v>
      </c>
    </row>
    <row r="705" spans="1:6" ht="21" customHeight="1" thickBot="1">
      <c r="A705" s="151">
        <v>42012</v>
      </c>
      <c r="B705" s="142">
        <v>0</v>
      </c>
      <c r="C705" s="143">
        <v>48792.05</v>
      </c>
      <c r="D705" s="142">
        <v>0</v>
      </c>
      <c r="E705" s="142">
        <v>0</v>
      </c>
      <c r="F705" s="146" t="s">
        <v>286</v>
      </c>
    </row>
    <row r="706" spans="1:6" ht="21" customHeight="1" thickBot="1">
      <c r="A706" s="151">
        <v>42371</v>
      </c>
      <c r="B706" s="142">
        <v>0</v>
      </c>
      <c r="C706" s="143">
        <v>118145.67</v>
      </c>
      <c r="D706" s="142">
        <v>0</v>
      </c>
      <c r="E706" s="142">
        <v>0</v>
      </c>
      <c r="F706" s="146" t="s">
        <v>286</v>
      </c>
    </row>
    <row r="707" spans="1:6" ht="21" customHeight="1" thickBot="1">
      <c r="A707" s="151">
        <v>42377</v>
      </c>
      <c r="B707" s="142">
        <v>0</v>
      </c>
      <c r="C707" s="143">
        <v>187499.3</v>
      </c>
      <c r="D707" s="142">
        <v>0</v>
      </c>
      <c r="E707" s="142">
        <v>0</v>
      </c>
      <c r="F707" s="146" t="s">
        <v>286</v>
      </c>
    </row>
    <row r="708" spans="1:6" ht="21" customHeight="1" thickBot="1">
      <c r="A708" s="151">
        <v>42737</v>
      </c>
      <c r="B708" s="142">
        <v>0</v>
      </c>
      <c r="C708" s="143">
        <v>256852.92</v>
      </c>
      <c r="D708" s="142">
        <v>0</v>
      </c>
      <c r="E708" s="142">
        <v>0</v>
      </c>
      <c r="F708" s="146" t="s">
        <v>286</v>
      </c>
    </row>
    <row r="709" spans="1:6" ht="21" customHeight="1" thickBot="1">
      <c r="A709" s="151">
        <v>42743</v>
      </c>
      <c r="B709" s="142">
        <v>0</v>
      </c>
      <c r="C709" s="143">
        <v>326206.55</v>
      </c>
      <c r="D709" s="142">
        <v>0</v>
      </c>
      <c r="E709" s="142">
        <v>0</v>
      </c>
      <c r="F709" s="146" t="s">
        <v>286</v>
      </c>
    </row>
    <row r="710" spans="1:6" ht="21" customHeight="1" thickBot="1">
      <c r="A710" s="151">
        <v>43102</v>
      </c>
      <c r="B710" s="143">
        <v>1838100</v>
      </c>
      <c r="C710" s="143">
        <v>395560.17</v>
      </c>
      <c r="D710" s="142">
        <v>0</v>
      </c>
      <c r="E710" s="142">
        <v>0</v>
      </c>
      <c r="F710" s="146" t="s">
        <v>286</v>
      </c>
    </row>
    <row r="711" spans="1:6" ht="21" customHeight="1" thickBot="1">
      <c r="A711" s="151">
        <v>43108</v>
      </c>
      <c r="B711" s="143">
        <v>1838100</v>
      </c>
      <c r="C711" s="143">
        <v>464913.8</v>
      </c>
      <c r="D711" s="142">
        <v>0</v>
      </c>
      <c r="E711" s="142">
        <v>0</v>
      </c>
      <c r="F711" s="146" t="s">
        <v>286</v>
      </c>
    </row>
    <row r="712" spans="1:6" ht="21" customHeight="1" thickBot="1">
      <c r="A712" s="151">
        <v>43467</v>
      </c>
      <c r="B712" s="143">
        <v>1838100</v>
      </c>
      <c r="C712" s="143">
        <v>515886.42</v>
      </c>
      <c r="D712" s="142">
        <v>0</v>
      </c>
      <c r="E712" s="142">
        <v>0</v>
      </c>
      <c r="F712" s="146" t="s">
        <v>286</v>
      </c>
    </row>
    <row r="713" spans="1:6" ht="21" customHeight="1" thickBot="1">
      <c r="A713" s="151">
        <v>43473</v>
      </c>
      <c r="B713" s="143">
        <v>1838100</v>
      </c>
      <c r="C713" s="143">
        <v>520238</v>
      </c>
      <c r="D713" s="142">
        <v>0</v>
      </c>
      <c r="E713" s="142">
        <v>0</v>
      </c>
      <c r="F713" s="146" t="s">
        <v>286</v>
      </c>
    </row>
    <row r="714" spans="1:6" ht="21" customHeight="1" thickBot="1">
      <c r="A714" s="151">
        <v>43832</v>
      </c>
      <c r="B714" s="143">
        <v>1838100</v>
      </c>
      <c r="C714" s="143">
        <v>501857</v>
      </c>
      <c r="D714" s="142">
        <v>0</v>
      </c>
      <c r="E714" s="142">
        <v>0</v>
      </c>
      <c r="F714" s="146" t="s">
        <v>286</v>
      </c>
    </row>
    <row r="715" spans="1:6" ht="21" customHeight="1" thickBot="1">
      <c r="A715" s="151">
        <v>43838</v>
      </c>
      <c r="B715" s="143">
        <v>1838100</v>
      </c>
      <c r="C715" s="143">
        <v>483476</v>
      </c>
      <c r="D715" s="142">
        <v>0</v>
      </c>
      <c r="E715" s="142">
        <v>0</v>
      </c>
      <c r="F715" s="146" t="s">
        <v>286</v>
      </c>
    </row>
    <row r="716" spans="1:6" ht="21" customHeight="1" thickBot="1">
      <c r="A716" s="151">
        <v>44198</v>
      </c>
      <c r="B716" s="143">
        <v>1838100</v>
      </c>
      <c r="C716" s="143">
        <v>465095</v>
      </c>
      <c r="D716" s="142">
        <v>0</v>
      </c>
      <c r="E716" s="142">
        <v>0</v>
      </c>
      <c r="F716" s="146" t="s">
        <v>286</v>
      </c>
    </row>
    <row r="717" spans="1:6" ht="21" customHeight="1" thickBot="1">
      <c r="A717" s="151">
        <v>44204</v>
      </c>
      <c r="B717" s="143">
        <v>1838100</v>
      </c>
      <c r="C717" s="143">
        <v>446714</v>
      </c>
      <c r="D717" s="142">
        <v>0</v>
      </c>
      <c r="E717" s="142">
        <v>0</v>
      </c>
      <c r="F717" s="146" t="s">
        <v>286</v>
      </c>
    </row>
    <row r="718" spans="1:6" ht="21" customHeight="1" thickBot="1">
      <c r="A718" s="151">
        <v>44563</v>
      </c>
      <c r="B718" s="143">
        <v>1838100</v>
      </c>
      <c r="C718" s="143">
        <v>428333</v>
      </c>
      <c r="D718" s="142">
        <v>0</v>
      </c>
      <c r="E718" s="142">
        <v>0</v>
      </c>
      <c r="F718" s="146" t="s">
        <v>286</v>
      </c>
    </row>
    <row r="719" spans="1:6" ht="21" customHeight="1" thickBot="1">
      <c r="A719" s="151">
        <v>44569</v>
      </c>
      <c r="B719" s="143">
        <v>1838100</v>
      </c>
      <c r="C719" s="143">
        <v>409952</v>
      </c>
      <c r="D719" s="142">
        <v>0</v>
      </c>
      <c r="E719" s="142">
        <v>0</v>
      </c>
      <c r="F719" s="146" t="s">
        <v>286</v>
      </c>
    </row>
    <row r="720" spans="1:6" ht="21" customHeight="1" thickBot="1">
      <c r="A720" s="151">
        <v>44928</v>
      </c>
      <c r="B720" s="143">
        <v>1838100</v>
      </c>
      <c r="C720" s="143">
        <v>391571</v>
      </c>
      <c r="D720" s="142">
        <v>0</v>
      </c>
      <c r="E720" s="142">
        <v>0</v>
      </c>
      <c r="F720" s="146" t="s">
        <v>286</v>
      </c>
    </row>
    <row r="721" spans="1:6" ht="21" customHeight="1" thickBot="1">
      <c r="A721" s="151">
        <v>44934</v>
      </c>
      <c r="B721" s="143">
        <v>1838100</v>
      </c>
      <c r="C721" s="143">
        <v>373190</v>
      </c>
      <c r="D721" s="142">
        <v>0</v>
      </c>
      <c r="E721" s="142">
        <v>0</v>
      </c>
      <c r="F721" s="146" t="s">
        <v>286</v>
      </c>
    </row>
    <row r="722" spans="1:6" ht="21" customHeight="1" thickBot="1">
      <c r="A722" s="151">
        <v>45293</v>
      </c>
      <c r="B722" s="143">
        <v>1838100</v>
      </c>
      <c r="C722" s="143">
        <v>354809</v>
      </c>
      <c r="D722" s="142">
        <v>0</v>
      </c>
      <c r="E722" s="142">
        <v>0</v>
      </c>
      <c r="F722" s="146" t="s">
        <v>286</v>
      </c>
    </row>
    <row r="723" spans="1:6" ht="21" customHeight="1" thickBot="1">
      <c r="A723" s="151">
        <v>45299</v>
      </c>
      <c r="B723" s="143">
        <v>1838100</v>
      </c>
      <c r="C723" s="143">
        <v>336428</v>
      </c>
      <c r="D723" s="142">
        <v>0</v>
      </c>
      <c r="E723" s="142">
        <v>0</v>
      </c>
      <c r="F723" s="146" t="s">
        <v>286</v>
      </c>
    </row>
    <row r="724" spans="1:6" ht="21" customHeight="1" thickBot="1">
      <c r="A724" s="151">
        <v>45659</v>
      </c>
      <c r="B724" s="143">
        <v>1838100</v>
      </c>
      <c r="C724" s="143">
        <v>318047</v>
      </c>
      <c r="D724" s="142">
        <v>0</v>
      </c>
      <c r="E724" s="142">
        <v>0</v>
      </c>
      <c r="F724" s="146" t="s">
        <v>286</v>
      </c>
    </row>
    <row r="725" spans="1:6" ht="21" customHeight="1" thickBot="1">
      <c r="A725" s="151">
        <v>45665</v>
      </c>
      <c r="B725" s="143">
        <v>1838100</v>
      </c>
      <c r="C725" s="143">
        <v>299666</v>
      </c>
      <c r="D725" s="142">
        <v>0</v>
      </c>
      <c r="E725" s="142">
        <v>0</v>
      </c>
      <c r="F725" s="146" t="s">
        <v>286</v>
      </c>
    </row>
    <row r="726" spans="1:6" ht="21" customHeight="1" thickBot="1">
      <c r="A726" s="151">
        <v>46024</v>
      </c>
      <c r="B726" s="143">
        <v>1838100</v>
      </c>
      <c r="C726" s="143">
        <v>281285</v>
      </c>
      <c r="D726" s="142">
        <v>0</v>
      </c>
      <c r="E726" s="142">
        <v>0</v>
      </c>
      <c r="F726" s="146" t="s">
        <v>286</v>
      </c>
    </row>
    <row r="727" spans="1:6" ht="21" customHeight="1" thickBot="1">
      <c r="A727" s="151">
        <v>46030</v>
      </c>
      <c r="B727" s="143">
        <v>1838100</v>
      </c>
      <c r="C727" s="143">
        <v>262904</v>
      </c>
      <c r="D727" s="142">
        <v>0</v>
      </c>
      <c r="E727" s="142">
        <v>0</v>
      </c>
      <c r="F727" s="146" t="s">
        <v>286</v>
      </c>
    </row>
    <row r="728" spans="1:6" ht="21" customHeight="1" thickBot="1">
      <c r="A728" s="151">
        <v>46389</v>
      </c>
      <c r="B728" s="143">
        <v>1838100</v>
      </c>
      <c r="C728" s="143">
        <v>244523</v>
      </c>
      <c r="D728" s="142">
        <v>0</v>
      </c>
      <c r="E728" s="142">
        <v>0</v>
      </c>
      <c r="F728" s="146" t="s">
        <v>286</v>
      </c>
    </row>
    <row r="729" spans="1:6" ht="21" customHeight="1" thickBot="1">
      <c r="A729" s="151">
        <v>46395</v>
      </c>
      <c r="B729" s="143">
        <v>1838100</v>
      </c>
      <c r="C729" s="143">
        <v>226142</v>
      </c>
      <c r="D729" s="142">
        <v>0</v>
      </c>
      <c r="E729" s="142">
        <v>0</v>
      </c>
      <c r="F729" s="146" t="s">
        <v>286</v>
      </c>
    </row>
    <row r="730" spans="1:6" ht="21" customHeight="1" thickBot="1">
      <c r="A730" s="151">
        <v>46754</v>
      </c>
      <c r="B730" s="143">
        <v>3731900</v>
      </c>
      <c r="C730" s="143">
        <v>207761</v>
      </c>
      <c r="D730" s="142">
        <v>0</v>
      </c>
      <c r="E730" s="142">
        <v>0</v>
      </c>
      <c r="F730" s="146" t="s">
        <v>286</v>
      </c>
    </row>
    <row r="731" spans="1:6" ht="21" customHeight="1" thickBot="1">
      <c r="A731" s="151">
        <v>46760</v>
      </c>
      <c r="B731" s="143">
        <v>3731900</v>
      </c>
      <c r="C731" s="143">
        <v>170442</v>
      </c>
      <c r="D731" s="142">
        <v>0</v>
      </c>
      <c r="E731" s="142">
        <v>0</v>
      </c>
      <c r="F731" s="146" t="s">
        <v>286</v>
      </c>
    </row>
    <row r="732" spans="1:6" ht="21" customHeight="1" thickBot="1">
      <c r="A732" s="151">
        <v>47120</v>
      </c>
      <c r="B732" s="143">
        <v>3731900</v>
      </c>
      <c r="C732" s="143">
        <v>133123</v>
      </c>
      <c r="D732" s="142">
        <v>0</v>
      </c>
      <c r="E732" s="142">
        <v>0</v>
      </c>
      <c r="F732" s="146" t="s">
        <v>286</v>
      </c>
    </row>
    <row r="733" spans="1:6" ht="21" customHeight="1" thickBot="1">
      <c r="A733" s="151">
        <v>47126</v>
      </c>
      <c r="B733" s="143">
        <v>3731900</v>
      </c>
      <c r="C733" s="143">
        <v>95804</v>
      </c>
      <c r="D733" s="142">
        <v>0</v>
      </c>
      <c r="E733" s="142">
        <v>0</v>
      </c>
      <c r="F733" s="146" t="s">
        <v>286</v>
      </c>
    </row>
    <row r="734" spans="1:6" ht="21" customHeight="1" thickBot="1">
      <c r="A734" s="151">
        <v>47485</v>
      </c>
      <c r="B734" s="143">
        <v>3731900</v>
      </c>
      <c r="C734" s="143">
        <v>58485</v>
      </c>
      <c r="D734" s="142">
        <v>0</v>
      </c>
      <c r="E734" s="142">
        <v>0</v>
      </c>
      <c r="F734" s="146" t="s">
        <v>286</v>
      </c>
    </row>
    <row r="735" spans="1:6" ht="21" customHeight="1" thickBot="1">
      <c r="A735" s="151">
        <v>47491</v>
      </c>
      <c r="B735" s="143">
        <v>278500</v>
      </c>
      <c r="C735" s="143">
        <v>21166</v>
      </c>
      <c r="D735" s="142">
        <v>0</v>
      </c>
      <c r="E735" s="142">
        <v>0</v>
      </c>
      <c r="F735" s="146" t="s">
        <v>286</v>
      </c>
    </row>
    <row r="736" spans="1:6" ht="21" customHeight="1" thickBot="1">
      <c r="A736" s="150" t="s">
        <v>346</v>
      </c>
      <c r="B736" s="144">
        <v>55700000</v>
      </c>
      <c r="C736" s="144">
        <v>9347412.33</v>
      </c>
      <c r="D736" s="145">
        <v>0</v>
      </c>
      <c r="E736" s="145">
        <v>0</v>
      </c>
      <c r="F736" s="147"/>
    </row>
    <row r="737" spans="1:6" ht="21" customHeight="1" thickBot="1">
      <c r="A737" s="148"/>
      <c r="B737" s="19"/>
      <c r="C737" s="19"/>
      <c r="D737" s="19"/>
      <c r="E737" s="19"/>
      <c r="F737" s="148"/>
    </row>
    <row r="738" spans="1:6" ht="21" customHeight="1" thickBot="1">
      <c r="A738" s="184" t="s">
        <v>276</v>
      </c>
      <c r="B738" s="185"/>
      <c r="C738" s="185"/>
      <c r="D738" s="185"/>
      <c r="E738" s="185"/>
      <c r="F738" s="186"/>
    </row>
    <row r="739" spans="1:6" ht="25.5" customHeight="1" thickBot="1">
      <c r="A739" s="193" t="s">
        <v>618</v>
      </c>
      <c r="B739" s="194"/>
      <c r="C739" s="194"/>
      <c r="D739" s="194"/>
      <c r="E739" s="194"/>
      <c r="F739" s="195"/>
    </row>
    <row r="740" spans="1:6" ht="21" customHeight="1" thickBot="1">
      <c r="A740" s="138"/>
      <c r="B740" s="139"/>
      <c r="C740" s="140" t="s">
        <v>278</v>
      </c>
      <c r="D740" s="139"/>
      <c r="E740" s="139"/>
      <c r="F740" s="139"/>
    </row>
    <row r="741" spans="1:6" ht="21" customHeight="1" thickBot="1">
      <c r="A741" s="141" t="s">
        <v>279</v>
      </c>
      <c r="B741" s="140" t="s">
        <v>280</v>
      </c>
      <c r="C741" s="140" t="s">
        <v>281</v>
      </c>
      <c r="D741" s="140" t="s">
        <v>282</v>
      </c>
      <c r="E741" s="140" t="s">
        <v>283</v>
      </c>
      <c r="F741" s="140" t="s">
        <v>284</v>
      </c>
    </row>
    <row r="742" spans="1:6" ht="21" customHeight="1" thickBot="1">
      <c r="A742" s="149" t="s">
        <v>363</v>
      </c>
      <c r="B742" s="142">
        <v>0</v>
      </c>
      <c r="C742" s="143">
        <v>11891.3</v>
      </c>
      <c r="D742" s="142">
        <v>0</v>
      </c>
      <c r="E742" s="142">
        <v>0</v>
      </c>
      <c r="F742" s="146" t="s">
        <v>286</v>
      </c>
    </row>
    <row r="743" spans="1:6" ht="21" customHeight="1" thickBot="1">
      <c r="A743" s="149" t="s">
        <v>364</v>
      </c>
      <c r="B743" s="142">
        <v>0</v>
      </c>
      <c r="C743" s="143">
        <v>59456.52</v>
      </c>
      <c r="D743" s="142">
        <v>0</v>
      </c>
      <c r="E743" s="142">
        <v>0</v>
      </c>
      <c r="F743" s="146" t="s">
        <v>286</v>
      </c>
    </row>
    <row r="744" spans="1:6" ht="21" customHeight="1" thickBot="1">
      <c r="A744" s="149" t="s">
        <v>365</v>
      </c>
      <c r="B744" s="142">
        <v>0</v>
      </c>
      <c r="C744" s="143">
        <v>107021.74</v>
      </c>
      <c r="D744" s="142">
        <v>0</v>
      </c>
      <c r="E744" s="142">
        <v>0</v>
      </c>
      <c r="F744" s="146" t="s">
        <v>286</v>
      </c>
    </row>
    <row r="745" spans="1:6" ht="21" customHeight="1" thickBot="1">
      <c r="A745" s="149" t="s">
        <v>366</v>
      </c>
      <c r="B745" s="142">
        <v>0</v>
      </c>
      <c r="C745" s="143">
        <v>154586.96</v>
      </c>
      <c r="D745" s="142">
        <v>0</v>
      </c>
      <c r="E745" s="142">
        <v>0</v>
      </c>
      <c r="F745" s="146" t="s">
        <v>286</v>
      </c>
    </row>
    <row r="746" spans="1:6" ht="21" customHeight="1" thickBot="1">
      <c r="A746" s="149" t="s">
        <v>367</v>
      </c>
      <c r="B746" s="142">
        <v>0</v>
      </c>
      <c r="C746" s="143">
        <v>202152.17</v>
      </c>
      <c r="D746" s="142">
        <v>0</v>
      </c>
      <c r="E746" s="142">
        <v>0</v>
      </c>
      <c r="F746" s="146" t="s">
        <v>286</v>
      </c>
    </row>
    <row r="747" spans="1:6" ht="21" customHeight="1" thickBot="1">
      <c r="A747" s="149" t="s">
        <v>368</v>
      </c>
      <c r="B747" s="142">
        <v>0</v>
      </c>
      <c r="C747" s="143">
        <v>249717.39</v>
      </c>
      <c r="D747" s="142">
        <v>0</v>
      </c>
      <c r="E747" s="142">
        <v>0</v>
      </c>
      <c r="F747" s="146" t="s">
        <v>286</v>
      </c>
    </row>
    <row r="748" spans="1:6" ht="21" customHeight="1" thickBot="1">
      <c r="A748" s="149" t="s">
        <v>369</v>
      </c>
      <c r="B748" s="142">
        <v>0</v>
      </c>
      <c r="C748" s="143">
        <v>297282.61</v>
      </c>
      <c r="D748" s="142">
        <v>0</v>
      </c>
      <c r="E748" s="142">
        <v>0</v>
      </c>
      <c r="F748" s="146" t="s">
        <v>286</v>
      </c>
    </row>
    <row r="749" spans="1:6" ht="21" customHeight="1" thickBot="1">
      <c r="A749" s="149" t="s">
        <v>370</v>
      </c>
      <c r="B749" s="142">
        <v>0</v>
      </c>
      <c r="C749" s="143">
        <v>344847.83</v>
      </c>
      <c r="D749" s="142">
        <v>0</v>
      </c>
      <c r="E749" s="142">
        <v>0</v>
      </c>
      <c r="F749" s="146" t="s">
        <v>286</v>
      </c>
    </row>
    <row r="750" spans="1:6" ht="21" customHeight="1" thickBot="1">
      <c r="A750" s="149" t="s">
        <v>371</v>
      </c>
      <c r="B750" s="143">
        <v>1805100</v>
      </c>
      <c r="C750" s="143">
        <v>392413.04</v>
      </c>
      <c r="D750" s="142">
        <v>0</v>
      </c>
      <c r="E750" s="142">
        <v>0</v>
      </c>
      <c r="F750" s="146" t="s">
        <v>286</v>
      </c>
    </row>
    <row r="751" spans="1:6" ht="21" customHeight="1" thickBot="1">
      <c r="A751" s="149" t="s">
        <v>372</v>
      </c>
      <c r="B751" s="143">
        <v>1805100</v>
      </c>
      <c r="C751" s="143">
        <v>439978.26</v>
      </c>
      <c r="D751" s="142">
        <v>0</v>
      </c>
      <c r="E751" s="142">
        <v>0</v>
      </c>
      <c r="F751" s="146" t="s">
        <v>286</v>
      </c>
    </row>
    <row r="752" spans="1:6" ht="21" customHeight="1" thickBot="1">
      <c r="A752" s="149" t="s">
        <v>373</v>
      </c>
      <c r="B752" s="143">
        <v>1805100</v>
      </c>
      <c r="C752" s="143">
        <v>469492.48</v>
      </c>
      <c r="D752" s="142">
        <v>0</v>
      </c>
      <c r="E752" s="142">
        <v>0</v>
      </c>
      <c r="F752" s="146" t="s">
        <v>286</v>
      </c>
    </row>
    <row r="753" spans="1:6" ht="21" customHeight="1" thickBot="1">
      <c r="A753" s="149" t="s">
        <v>374</v>
      </c>
      <c r="B753" s="143">
        <v>1805100</v>
      </c>
      <c r="C753" s="143">
        <v>499006.7</v>
      </c>
      <c r="D753" s="142">
        <v>0</v>
      </c>
      <c r="E753" s="142">
        <v>0</v>
      </c>
      <c r="F753" s="146" t="s">
        <v>286</v>
      </c>
    </row>
    <row r="754" spans="1:6" ht="21" customHeight="1" thickBot="1">
      <c r="A754" s="149" t="s">
        <v>375</v>
      </c>
      <c r="B754" s="143">
        <v>1805100</v>
      </c>
      <c r="C754" s="143">
        <v>492847</v>
      </c>
      <c r="D754" s="142">
        <v>0</v>
      </c>
      <c r="E754" s="142">
        <v>0</v>
      </c>
      <c r="F754" s="146" t="s">
        <v>286</v>
      </c>
    </row>
    <row r="755" spans="1:6" ht="21" customHeight="1" thickBot="1">
      <c r="A755" s="149" t="s">
        <v>376</v>
      </c>
      <c r="B755" s="143">
        <v>1805100</v>
      </c>
      <c r="C755" s="143">
        <v>474796</v>
      </c>
      <c r="D755" s="142">
        <v>0</v>
      </c>
      <c r="E755" s="142">
        <v>0</v>
      </c>
      <c r="F755" s="146" t="s">
        <v>286</v>
      </c>
    </row>
    <row r="756" spans="1:6" ht="21" customHeight="1" thickBot="1">
      <c r="A756" s="149" t="s">
        <v>377</v>
      </c>
      <c r="B756" s="143">
        <v>1805100</v>
      </c>
      <c r="C756" s="143">
        <v>456745</v>
      </c>
      <c r="D756" s="142">
        <v>0</v>
      </c>
      <c r="E756" s="142">
        <v>0</v>
      </c>
      <c r="F756" s="146" t="s">
        <v>286</v>
      </c>
    </row>
    <row r="757" spans="1:6" ht="21" customHeight="1" thickBot="1">
      <c r="A757" s="149" t="s">
        <v>378</v>
      </c>
      <c r="B757" s="143">
        <v>1805100</v>
      </c>
      <c r="C757" s="143">
        <v>438694</v>
      </c>
      <c r="D757" s="142">
        <v>0</v>
      </c>
      <c r="E757" s="142">
        <v>0</v>
      </c>
      <c r="F757" s="146" t="s">
        <v>286</v>
      </c>
    </row>
    <row r="758" spans="1:6" ht="21" customHeight="1" thickBot="1">
      <c r="A758" s="149" t="s">
        <v>379</v>
      </c>
      <c r="B758" s="143">
        <v>1805100</v>
      </c>
      <c r="C758" s="143">
        <v>420643</v>
      </c>
      <c r="D758" s="142">
        <v>0</v>
      </c>
      <c r="E758" s="142">
        <v>0</v>
      </c>
      <c r="F758" s="146" t="s">
        <v>286</v>
      </c>
    </row>
    <row r="759" spans="1:6" ht="21" customHeight="1" thickBot="1">
      <c r="A759" s="149" t="s">
        <v>380</v>
      </c>
      <c r="B759" s="143">
        <v>1805100</v>
      </c>
      <c r="C759" s="143">
        <v>402592</v>
      </c>
      <c r="D759" s="142">
        <v>0</v>
      </c>
      <c r="E759" s="142">
        <v>0</v>
      </c>
      <c r="F759" s="146" t="s">
        <v>286</v>
      </c>
    </row>
    <row r="760" spans="1:6" ht="21" customHeight="1" thickBot="1">
      <c r="A760" s="149" t="s">
        <v>381</v>
      </c>
      <c r="B760" s="143">
        <v>1805100</v>
      </c>
      <c r="C760" s="143">
        <v>384541</v>
      </c>
      <c r="D760" s="142">
        <v>0</v>
      </c>
      <c r="E760" s="142">
        <v>0</v>
      </c>
      <c r="F760" s="146" t="s">
        <v>286</v>
      </c>
    </row>
    <row r="761" spans="1:6" ht="21" customHeight="1" thickBot="1">
      <c r="A761" s="149" t="s">
        <v>382</v>
      </c>
      <c r="B761" s="143">
        <v>1805100</v>
      </c>
      <c r="C761" s="143">
        <v>366490</v>
      </c>
      <c r="D761" s="142">
        <v>0</v>
      </c>
      <c r="E761" s="142">
        <v>0</v>
      </c>
      <c r="F761" s="146" t="s">
        <v>286</v>
      </c>
    </row>
    <row r="762" spans="1:6" ht="21" customHeight="1" thickBot="1">
      <c r="A762" s="149" t="s">
        <v>383</v>
      </c>
      <c r="B762" s="143">
        <v>1805100</v>
      </c>
      <c r="C762" s="143">
        <v>348439</v>
      </c>
      <c r="D762" s="142">
        <v>0</v>
      </c>
      <c r="E762" s="142">
        <v>0</v>
      </c>
      <c r="F762" s="146" t="s">
        <v>286</v>
      </c>
    </row>
    <row r="763" spans="1:6" ht="21" customHeight="1" thickBot="1">
      <c r="A763" s="149" t="s">
        <v>384</v>
      </c>
      <c r="B763" s="143">
        <v>1805100</v>
      </c>
      <c r="C763" s="143">
        <v>330388</v>
      </c>
      <c r="D763" s="142">
        <v>0</v>
      </c>
      <c r="E763" s="142">
        <v>0</v>
      </c>
      <c r="F763" s="146" t="s">
        <v>286</v>
      </c>
    </row>
    <row r="764" spans="1:6" ht="21" customHeight="1" thickBot="1">
      <c r="A764" s="149" t="s">
        <v>385</v>
      </c>
      <c r="B764" s="143">
        <v>1805100</v>
      </c>
      <c r="C764" s="143">
        <v>312337</v>
      </c>
      <c r="D764" s="142">
        <v>0</v>
      </c>
      <c r="E764" s="142">
        <v>0</v>
      </c>
      <c r="F764" s="146" t="s">
        <v>286</v>
      </c>
    </row>
    <row r="765" spans="1:6" ht="21" customHeight="1" thickBot="1">
      <c r="A765" s="149" t="s">
        <v>386</v>
      </c>
      <c r="B765" s="143">
        <v>1805100</v>
      </c>
      <c r="C765" s="143">
        <v>294286</v>
      </c>
      <c r="D765" s="142">
        <v>0</v>
      </c>
      <c r="E765" s="142">
        <v>0</v>
      </c>
      <c r="F765" s="146" t="s">
        <v>286</v>
      </c>
    </row>
    <row r="766" spans="1:6" ht="21" customHeight="1" thickBot="1">
      <c r="A766" s="149" t="s">
        <v>387</v>
      </c>
      <c r="B766" s="143">
        <v>1805100</v>
      </c>
      <c r="C766" s="143">
        <v>276235</v>
      </c>
      <c r="D766" s="142">
        <v>0</v>
      </c>
      <c r="E766" s="142">
        <v>0</v>
      </c>
      <c r="F766" s="146" t="s">
        <v>286</v>
      </c>
    </row>
    <row r="767" spans="1:6" ht="21" customHeight="1" thickBot="1">
      <c r="A767" s="149" t="s">
        <v>388</v>
      </c>
      <c r="B767" s="143">
        <v>1805100</v>
      </c>
      <c r="C767" s="143">
        <v>258184</v>
      </c>
      <c r="D767" s="142">
        <v>0</v>
      </c>
      <c r="E767" s="142">
        <v>0</v>
      </c>
      <c r="F767" s="146" t="s">
        <v>286</v>
      </c>
    </row>
    <row r="768" spans="1:6" ht="21" customHeight="1" thickBot="1">
      <c r="A768" s="149" t="s">
        <v>389</v>
      </c>
      <c r="B768" s="143">
        <v>1805100</v>
      </c>
      <c r="C768" s="143">
        <v>240133</v>
      </c>
      <c r="D768" s="142">
        <v>0</v>
      </c>
      <c r="E768" s="142">
        <v>0</v>
      </c>
      <c r="F768" s="146" t="s">
        <v>286</v>
      </c>
    </row>
    <row r="769" spans="1:6" ht="21" customHeight="1" thickBot="1">
      <c r="A769" s="149" t="s">
        <v>390</v>
      </c>
      <c r="B769" s="143">
        <v>1805100</v>
      </c>
      <c r="C769" s="143">
        <v>222082</v>
      </c>
      <c r="D769" s="142">
        <v>0</v>
      </c>
      <c r="E769" s="142">
        <v>0</v>
      </c>
      <c r="F769" s="146" t="s">
        <v>286</v>
      </c>
    </row>
    <row r="770" spans="1:6" ht="21" customHeight="1" thickBot="1">
      <c r="A770" s="149" t="s">
        <v>391</v>
      </c>
      <c r="B770" s="143">
        <v>3664900</v>
      </c>
      <c r="C770" s="143">
        <v>204031</v>
      </c>
      <c r="D770" s="142">
        <v>0</v>
      </c>
      <c r="E770" s="142">
        <v>0</v>
      </c>
      <c r="F770" s="146" t="s">
        <v>286</v>
      </c>
    </row>
    <row r="771" spans="1:6" ht="21" customHeight="1" thickBot="1">
      <c r="A771" s="149" t="s">
        <v>392</v>
      </c>
      <c r="B771" s="143">
        <v>3664900</v>
      </c>
      <c r="C771" s="143">
        <v>167382</v>
      </c>
      <c r="D771" s="142">
        <v>0</v>
      </c>
      <c r="E771" s="142">
        <v>0</v>
      </c>
      <c r="F771" s="146" t="s">
        <v>286</v>
      </c>
    </row>
    <row r="772" spans="1:6" ht="21" customHeight="1" thickBot="1">
      <c r="A772" s="149" t="s">
        <v>393</v>
      </c>
      <c r="B772" s="143">
        <v>3664900</v>
      </c>
      <c r="C772" s="143">
        <v>130733</v>
      </c>
      <c r="D772" s="142">
        <v>0</v>
      </c>
      <c r="E772" s="142">
        <v>0</v>
      </c>
      <c r="F772" s="146" t="s">
        <v>286</v>
      </c>
    </row>
    <row r="773" spans="1:6" ht="21" customHeight="1" thickBot="1">
      <c r="A773" s="149" t="s">
        <v>394</v>
      </c>
      <c r="B773" s="143">
        <v>3664900</v>
      </c>
      <c r="C773" s="143">
        <v>94084</v>
      </c>
      <c r="D773" s="142">
        <v>0</v>
      </c>
      <c r="E773" s="142">
        <v>0</v>
      </c>
      <c r="F773" s="146" t="s">
        <v>286</v>
      </c>
    </row>
    <row r="774" spans="1:6" ht="21" customHeight="1" thickBot="1">
      <c r="A774" s="149" t="s">
        <v>395</v>
      </c>
      <c r="B774" s="143">
        <v>3664900</v>
      </c>
      <c r="C774" s="143">
        <v>57435</v>
      </c>
      <c r="D774" s="142">
        <v>0</v>
      </c>
      <c r="E774" s="142">
        <v>0</v>
      </c>
      <c r="F774" s="146" t="s">
        <v>286</v>
      </c>
    </row>
    <row r="775" spans="1:6" ht="21" customHeight="1" thickBot="1">
      <c r="A775" s="149" t="s">
        <v>396</v>
      </c>
      <c r="B775" s="143">
        <v>273500</v>
      </c>
      <c r="C775" s="143">
        <v>20786</v>
      </c>
      <c r="D775" s="142">
        <v>0</v>
      </c>
      <c r="E775" s="142">
        <v>0</v>
      </c>
      <c r="F775" s="146" t="s">
        <v>286</v>
      </c>
    </row>
    <row r="776" spans="1:6" ht="21" customHeight="1" thickBot="1">
      <c r="A776" s="150" t="s">
        <v>346</v>
      </c>
      <c r="B776" s="144">
        <v>54700000</v>
      </c>
      <c r="C776" s="144">
        <v>9621730</v>
      </c>
      <c r="D776" s="145">
        <v>0</v>
      </c>
      <c r="E776" s="145">
        <v>0</v>
      </c>
      <c r="F776" s="147"/>
    </row>
    <row r="777" ht="21" customHeight="1"/>
  </sheetData>
  <sheetProtection/>
  <mergeCells count="32">
    <mergeCell ref="A3:F3"/>
    <mergeCell ref="A68:F68"/>
    <mergeCell ref="A69:F74"/>
    <mergeCell ref="A139:F139"/>
    <mergeCell ref="A140:F140"/>
    <mergeCell ref="A194:F194"/>
    <mergeCell ref="A408:F408"/>
    <mergeCell ref="A407:F407"/>
    <mergeCell ref="A195:F195"/>
    <mergeCell ref="A249:F249"/>
    <mergeCell ref="A250:F250"/>
    <mergeCell ref="A300:F300"/>
    <mergeCell ref="A301:F301"/>
    <mergeCell ref="A353:F353"/>
    <mergeCell ref="A738:F738"/>
    <mergeCell ref="A739:F739"/>
    <mergeCell ref="A508:F508"/>
    <mergeCell ref="A509:F509"/>
    <mergeCell ref="A561:F561"/>
    <mergeCell ref="A562:F562"/>
    <mergeCell ref="A611:F611"/>
    <mergeCell ref="A612:F612"/>
    <mergeCell ref="A1:F1"/>
    <mergeCell ref="A2:F2"/>
    <mergeCell ref="A656:F657"/>
    <mergeCell ref="A658:F658"/>
    <mergeCell ref="A699:F699"/>
    <mergeCell ref="A700:F700"/>
    <mergeCell ref="A354:F354"/>
    <mergeCell ref="A355:F355"/>
    <mergeCell ref="A461:F461"/>
    <mergeCell ref="A462:F462"/>
  </mergeCells>
  <printOptions horizontalCentered="1"/>
  <pageMargins left="0.6299212598425197" right="0.1968503937007874" top="0.4724409448818898" bottom="0.35433070866141736" header="0.2755905511811024" footer="0.1968503937007874"/>
  <pageSetup firstPageNumber="14" useFirstPageNumber="1" horizontalDpi="600" verticalDpi="600" orientation="portrait" scale="92" r:id="rId1"/>
  <headerFooter>
    <oddFooter>&amp;C&amp;P</oddFooter>
  </headerFooter>
  <rowBreaks count="14" manualBreakCount="14">
    <brk id="67" max="255" man="1"/>
    <brk id="138" max="255" man="1"/>
    <brk id="193" max="255" man="1"/>
    <brk id="248" max="255" man="1"/>
    <brk id="299" max="255" man="1"/>
    <brk id="352" max="255" man="1"/>
    <brk id="406" max="255" man="1"/>
    <brk id="460" max="255" man="1"/>
    <brk id="507" max="255" man="1"/>
    <brk id="560" max="255" man="1"/>
    <brk id="610" max="255" man="1"/>
    <brk id="655" max="255" man="1"/>
    <brk id="698" max="255" man="1"/>
    <brk id="7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Coporation.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economy</cp:lastModifiedBy>
  <cp:lastPrinted>2016-02-16T10:05:58Z</cp:lastPrinted>
  <dcterms:created xsi:type="dcterms:W3CDTF">2007-02-05T05:07:20Z</dcterms:created>
  <dcterms:modified xsi:type="dcterms:W3CDTF">2016-02-16T10:06:50Z</dcterms:modified>
  <cp:category/>
  <cp:version/>
  <cp:contentType/>
  <cp:contentStatus/>
</cp:coreProperties>
</file>