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16" windowHeight="13176"/>
  </bookViews>
  <sheets>
    <sheet name="01-03-2021" sheetId="5" r:id="rId1"/>
  </sheets>
  <externalReferences>
    <externalReference r:id="rId2"/>
    <externalReference r:id="rId3"/>
    <externalReference r:id="rId4"/>
  </externalReferences>
  <definedNames>
    <definedName name="__123Graph_D" localSheetId="0" hidden="1">[1]dem18!#REF!</definedName>
    <definedName name="__123Graph_D" hidden="1">[1]dem18!#REF!</definedName>
    <definedName name="_xlnm._FilterDatabase" localSheetId="0" hidden="1">'01-03-2021'!$A$7:$L$55</definedName>
    <definedName name="_rec1" localSheetId="0">[2]Dem1!#REF!</definedName>
    <definedName name="_rec1">[2]Dem1!#REF!</definedName>
    <definedName name="ahcap">[3]dem2!$D$563:$L$563</definedName>
    <definedName name="aruni">#REF!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ustice">[2]Dem1!$D$103:$L$103</definedName>
    <definedName name="justicerec" localSheetId="0">#REF!</definedName>
    <definedName name="justicerec">#REF!</definedName>
    <definedName name="lr">[2]Dem1!$D$63:$L$63</definedName>
    <definedName name="lrrec" localSheetId="0">[2]Dem1!#REF!</definedName>
    <definedName name="lrrec">[2]Dem1!#REF!</definedName>
    <definedName name="nc">[2]Dem1!$D$221:$L$221</definedName>
    <definedName name="ncfund" localSheetId="0">[2]Dem1!#REF!</definedName>
    <definedName name="ncfund">[2]Dem1!#REF!</definedName>
    <definedName name="ncrec">[2]Dem1!$D$250:$L$250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0">#REF!</definedName>
    <definedName name="oges">#REF!</definedName>
    <definedName name="pension">[2]Dem1!$D$114:$L$114</definedName>
    <definedName name="_xlnm.Print_Area" localSheetId="0">'01-03-2021'!$A$1:$L$55</definedName>
    <definedName name="_xlnm.Print_Titles" localSheetId="0">'01-03-2021'!$3:$7</definedName>
    <definedName name="pw" localSheetId="0">#REF!</definedName>
    <definedName name="pw">#REF!</definedName>
    <definedName name="pwcap" localSheetId="0">[2]Dem1!#REF!</definedName>
    <definedName name="pwcap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0">[2]Dem1!#REF!</definedName>
    <definedName name="sss">[2]Dem1!#REF!</definedName>
    <definedName name="swc">[2]Dem1!$D$76:$L$76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>[3]dem2!$D$348:$L$348</definedName>
  </definedNames>
  <calcPr calcId="124519"/>
</workbook>
</file>

<file path=xl/calcChain.xml><?xml version="1.0" encoding="utf-8"?>
<calcChain xmlns="http://schemas.openxmlformats.org/spreadsheetml/2006/main">
  <c r="I42" i="5"/>
  <c r="G56"/>
  <c r="J42"/>
  <c r="H9"/>
  <c r="J9"/>
  <c r="J10"/>
  <c r="J11"/>
  <c r="J12"/>
  <c r="J13"/>
  <c r="H10"/>
  <c r="H11"/>
  <c r="L9" l="1"/>
  <c r="I20"/>
  <c r="K17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3"/>
  <c r="J44"/>
  <c r="J45"/>
  <c r="J46"/>
  <c r="J47"/>
  <c r="J48"/>
  <c r="J49"/>
  <c r="J50"/>
  <c r="J51"/>
  <c r="J52"/>
  <c r="J53"/>
  <c r="J54"/>
  <c r="J8"/>
  <c r="I35"/>
  <c r="I32"/>
  <c r="I28"/>
  <c r="I17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8"/>
  <c r="H55" l="1"/>
  <c r="K43"/>
  <c r="I43"/>
  <c r="G43" l="1"/>
  <c r="L43"/>
  <c r="I41"/>
  <c r="K41"/>
  <c r="G41"/>
  <c r="L41" l="1"/>
  <c r="I39"/>
  <c r="K39"/>
  <c r="G39" l="1"/>
  <c r="L39"/>
  <c r="I30"/>
  <c r="K30"/>
  <c r="G30"/>
  <c r="L30" l="1"/>
  <c r="I24" l="1"/>
  <c r="K24"/>
  <c r="G25"/>
  <c r="I25"/>
  <c r="K25"/>
  <c r="G26"/>
  <c r="I26"/>
  <c r="K26"/>
  <c r="G27"/>
  <c r="I27"/>
  <c r="K27"/>
  <c r="L26" l="1"/>
  <c r="L24"/>
  <c r="G24"/>
  <c r="L27"/>
  <c r="L25"/>
  <c r="K23"/>
  <c r="I23"/>
  <c r="G23"/>
  <c r="L23" l="1"/>
  <c r="K22"/>
  <c r="I22"/>
  <c r="L22" l="1"/>
  <c r="G22"/>
  <c r="K21"/>
  <c r="I21"/>
  <c r="G21"/>
  <c r="L21" l="1"/>
  <c r="I19"/>
  <c r="K19"/>
  <c r="G19" l="1"/>
  <c r="L19"/>
  <c r="I18"/>
  <c r="K18"/>
  <c r="G18" l="1"/>
  <c r="L18"/>
  <c r="L17"/>
  <c r="G17" l="1"/>
  <c r="K16"/>
  <c r="I16"/>
  <c r="G16"/>
  <c r="L16" l="1"/>
  <c r="I15"/>
  <c r="K15"/>
  <c r="G15"/>
  <c r="L15" l="1"/>
  <c r="I14"/>
  <c r="K14"/>
  <c r="G14"/>
  <c r="L14" l="1"/>
  <c r="K13"/>
  <c r="I13"/>
  <c r="G13"/>
  <c r="L13" l="1"/>
  <c r="K12"/>
  <c r="I12"/>
  <c r="G12" l="1"/>
  <c r="L12"/>
  <c r="I11"/>
  <c r="K11"/>
  <c r="G11" l="1"/>
  <c r="L11"/>
  <c r="K10"/>
  <c r="I10"/>
  <c r="L10" l="1"/>
  <c r="G10"/>
  <c r="K9"/>
  <c r="I9"/>
  <c r="G9" l="1"/>
  <c r="K8"/>
  <c r="I8"/>
  <c r="L8" l="1"/>
  <c r="G8"/>
  <c r="K28"/>
  <c r="G28" l="1"/>
  <c r="L28"/>
  <c r="K29"/>
  <c r="I29"/>
  <c r="G29" l="1"/>
  <c r="L29"/>
  <c r="K31"/>
  <c r="I31"/>
  <c r="G31" l="1"/>
  <c r="L31"/>
  <c r="K32"/>
  <c r="G32" l="1"/>
  <c r="L32"/>
  <c r="K33"/>
  <c r="I33"/>
  <c r="G33" l="1"/>
  <c r="L33"/>
  <c r="K34"/>
  <c r="I34"/>
  <c r="G34" l="1"/>
  <c r="L34"/>
  <c r="K35"/>
  <c r="G35"/>
  <c r="L35" l="1"/>
  <c r="K36"/>
  <c r="I36"/>
  <c r="G36" l="1"/>
  <c r="L36"/>
  <c r="K37"/>
  <c r="I37"/>
  <c r="G37" l="1"/>
  <c r="L37"/>
  <c r="K38"/>
  <c r="I38"/>
  <c r="G38" l="1"/>
  <c r="L38"/>
  <c r="K40"/>
  <c r="I40"/>
  <c r="G40" l="1"/>
  <c r="L40"/>
  <c r="K44"/>
  <c r="I44"/>
  <c r="G44" l="1"/>
  <c r="L44"/>
  <c r="K45"/>
  <c r="I45"/>
  <c r="G45" l="1"/>
  <c r="L45"/>
  <c r="K46"/>
  <c r="I46"/>
  <c r="G46" l="1"/>
  <c r="L46"/>
  <c r="K47"/>
  <c r="I47"/>
  <c r="L47" l="1"/>
  <c r="G47"/>
  <c r="K48"/>
  <c r="I48"/>
  <c r="G48" l="1"/>
  <c r="L48"/>
  <c r="K50"/>
  <c r="I50"/>
  <c r="G50" l="1"/>
  <c r="L50"/>
  <c r="K49"/>
  <c r="I49"/>
  <c r="G49" l="1"/>
  <c r="K51"/>
  <c r="I51"/>
  <c r="G51"/>
  <c r="G52" l="1"/>
  <c r="K52"/>
  <c r="I52"/>
  <c r="F55" l="1"/>
  <c r="K54"/>
  <c r="I54"/>
  <c r="L54" l="1"/>
  <c r="G54"/>
  <c r="E55"/>
  <c r="K53"/>
  <c r="I53"/>
  <c r="C55"/>
  <c r="G53" l="1"/>
  <c r="K20"/>
  <c r="G20"/>
  <c r="L20" l="1"/>
  <c r="L53"/>
  <c r="J55"/>
  <c r="K42"/>
  <c r="K55" s="1"/>
  <c r="D55"/>
  <c r="I55" l="1"/>
  <c r="G42"/>
  <c r="G55" l="1"/>
  <c r="J73"/>
  <c r="L52"/>
  <c r="L51"/>
  <c r="L49"/>
  <c r="L42"/>
  <c r="L55" s="1"/>
  <c r="L56" l="1"/>
</calcChain>
</file>

<file path=xl/sharedStrings.xml><?xml version="1.0" encoding="utf-8"?>
<sst xmlns="http://schemas.openxmlformats.org/spreadsheetml/2006/main" count="71" uniqueCount="61">
  <si>
    <t>Revenue</t>
  </si>
  <si>
    <t>Capital</t>
  </si>
  <si>
    <t>Total</t>
  </si>
  <si>
    <t>Voted</t>
  </si>
  <si>
    <t>-</t>
  </si>
  <si>
    <t xml:space="preserve">Excise </t>
  </si>
  <si>
    <t>Charged</t>
  </si>
  <si>
    <t>Governor</t>
  </si>
  <si>
    <t>Home</t>
  </si>
  <si>
    <t>Commerce and Industries</t>
  </si>
  <si>
    <t>Information Technology</t>
  </si>
  <si>
    <t>Judiciary</t>
  </si>
  <si>
    <t>Labour</t>
  </si>
  <si>
    <t>Land Revenue and Disaster Management</t>
  </si>
  <si>
    <t>Law</t>
  </si>
  <si>
    <t>Legislature</t>
  </si>
  <si>
    <t>Motor Vehicles</t>
  </si>
  <si>
    <t>Police</t>
  </si>
  <si>
    <t>Printing and Stationery</t>
  </si>
  <si>
    <t>Public Service Commission</t>
  </si>
  <si>
    <t>Roads and Bridges</t>
  </si>
  <si>
    <t>Sports and Youth Affairs</t>
  </si>
  <si>
    <t>Tourism and Civil Aviation</t>
  </si>
  <si>
    <t>Vigilance</t>
  </si>
  <si>
    <t>Panchayati Raj Institutions</t>
  </si>
  <si>
    <t>Municipal Affairs</t>
  </si>
  <si>
    <t>VOTE ON ACCOUNT</t>
  </si>
  <si>
    <t>Dem.
No.</t>
  </si>
  <si>
    <t>Amount required on Account</t>
  </si>
  <si>
    <t>Grand Total</t>
  </si>
  <si>
    <t xml:space="preserve">Department to which the Demand/Appropriation relates </t>
  </si>
  <si>
    <t>(₹ in thousand)</t>
  </si>
  <si>
    <t>Total Estimate 2020-21</t>
  </si>
  <si>
    <t>Estimate of expenditure for Vote on Account required for three months from April to June 2021
for the financial year 2021-22</t>
  </si>
  <si>
    <t>Health Care and Family Welfare</t>
  </si>
  <si>
    <t>Agriculture</t>
  </si>
  <si>
    <t xml:space="preserve">Animal Husbandry and Veterinary Services </t>
  </si>
  <si>
    <t xml:space="preserve">Buildings and Housing </t>
  </si>
  <si>
    <t xml:space="preserve">Cooperation </t>
  </si>
  <si>
    <t xml:space="preserve">Cultural </t>
  </si>
  <si>
    <t xml:space="preserve">Ecclesiastical </t>
  </si>
  <si>
    <t xml:space="preserve">Education </t>
  </si>
  <si>
    <t xml:space="preserve">Election </t>
  </si>
  <si>
    <t xml:space="preserve">Finance </t>
  </si>
  <si>
    <t xml:space="preserve">Food and Civil Supplies </t>
  </si>
  <si>
    <t xml:space="preserve">Forest and Environment </t>
  </si>
  <si>
    <t>Horticulture</t>
  </si>
  <si>
    <t>Information and Public Relations</t>
  </si>
  <si>
    <t>Water Resources</t>
  </si>
  <si>
    <t>Mines and Geology</t>
  </si>
  <si>
    <t>Parliamentary Affairs</t>
  </si>
  <si>
    <t>Planning and Development</t>
  </si>
  <si>
    <t>Department of Personnel</t>
  </si>
  <si>
    <t>Power</t>
  </si>
  <si>
    <t>Public Health Engineering</t>
  </si>
  <si>
    <t>Rural Development</t>
  </si>
  <si>
    <t xml:space="preserve">Science and Technology </t>
  </si>
  <si>
    <t>Transport</t>
  </si>
  <si>
    <t>Social  Justice and Welfare</t>
  </si>
  <si>
    <t>Urban Development</t>
  </si>
  <si>
    <t>Skill Development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</si>
</sst>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k_r_-;\-* #,##0.00\ _k_r_-;_-* &quot;-&quot;??\ _k_r_-;_-@_-"/>
  </numFmts>
  <fonts count="15">
    <font>
      <sz val="10"/>
      <name val="Courier"/>
      <family val="3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.5"/>
      <color theme="1"/>
      <name val="Times New Roman"/>
      <family val="1"/>
    </font>
    <font>
      <b/>
      <i/>
      <sz val="9.5"/>
      <color theme="1"/>
      <name val="Times New Roman"/>
      <family val="1"/>
    </font>
    <font>
      <i/>
      <sz val="9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2" fillId="0" borderId="0"/>
  </cellStyleXfs>
  <cellXfs count="65">
    <xf numFmtId="0" fontId="0" fillId="0" borderId="0" xfId="0"/>
    <xf numFmtId="0" fontId="6" fillId="0" borderId="0" xfId="4" applyFont="1" applyFill="1"/>
    <xf numFmtId="0" fontId="5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 applyProtection="1">
      <alignment horizontal="center" vertical="center" wrapText="1"/>
    </xf>
    <xf numFmtId="1" fontId="6" fillId="0" borderId="0" xfId="4" applyNumberFormat="1" applyFont="1" applyFill="1"/>
    <xf numFmtId="0" fontId="5" fillId="0" borderId="9" xfId="5" applyFont="1" applyFill="1" applyBorder="1" applyAlignment="1" applyProtection="1">
      <alignment horizontal="center" vertical="center" wrapText="1"/>
    </xf>
    <xf numFmtId="0" fontId="6" fillId="0" borderId="0" xfId="4" applyFont="1" applyFill="1" applyAlignment="1">
      <alignment vertical="center"/>
    </xf>
    <xf numFmtId="1" fontId="6" fillId="0" borderId="0" xfId="0" applyNumberFormat="1" applyFont="1" applyFill="1"/>
    <xf numFmtId="0" fontId="10" fillId="0" borderId="0" xfId="4" applyFont="1" applyFill="1"/>
    <xf numFmtId="1" fontId="10" fillId="0" borderId="0" xfId="4" applyNumberFormat="1" applyFont="1" applyFill="1"/>
    <xf numFmtId="0" fontId="7" fillId="0" borderId="5" xfId="5" applyFont="1" applyFill="1" applyBorder="1" applyAlignment="1" applyProtection="1">
      <alignment horizontal="left" vertical="center" shrinkToFit="1"/>
    </xf>
    <xf numFmtId="0" fontId="9" fillId="0" borderId="0" xfId="4" applyFont="1" applyFill="1"/>
    <xf numFmtId="0" fontId="9" fillId="0" borderId="0" xfId="4" applyFont="1" applyFill="1" applyAlignment="1">
      <alignment vertical="center"/>
    </xf>
    <xf numFmtId="0" fontId="9" fillId="0" borderId="0" xfId="4" applyFont="1" applyFill="1" applyAlignment="1">
      <alignment horizontal="right"/>
    </xf>
    <xf numFmtId="0" fontId="11" fillId="0" borderId="0" xfId="4" applyFont="1" applyFill="1"/>
    <xf numFmtId="0" fontId="9" fillId="0" borderId="1" xfId="5" applyFont="1" applyFill="1" applyBorder="1" applyAlignment="1" applyProtection="1">
      <alignment horizontal="center" vertical="center"/>
    </xf>
    <xf numFmtId="0" fontId="9" fillId="0" borderId="1" xfId="5" applyFont="1" applyFill="1" applyBorder="1" applyAlignment="1">
      <alignment horizontal="center" vertical="center"/>
    </xf>
    <xf numFmtId="0" fontId="12" fillId="0" borderId="7" xfId="5" applyFont="1" applyFill="1" applyBorder="1" applyAlignment="1" applyProtection="1">
      <alignment horizontal="center" vertical="center" wrapText="1"/>
    </xf>
    <xf numFmtId="0" fontId="12" fillId="0" borderId="7" xfId="5" applyFont="1" applyFill="1" applyBorder="1" applyAlignment="1" applyProtection="1">
      <alignment horizontal="left" vertical="center" wrapText="1"/>
    </xf>
    <xf numFmtId="0" fontId="12" fillId="0" borderId="5" xfId="5" applyFont="1" applyFill="1" applyBorder="1" applyAlignment="1" applyProtection="1">
      <alignment horizontal="center" vertical="center" wrapText="1"/>
    </xf>
    <xf numFmtId="0" fontId="12" fillId="0" borderId="5" xfId="5" applyFont="1" applyFill="1" applyBorder="1" applyAlignment="1" applyProtection="1">
      <alignment horizontal="left" vertical="center" wrapText="1"/>
    </xf>
    <xf numFmtId="0" fontId="14" fillId="0" borderId="5" xfId="5" applyFont="1" applyFill="1" applyBorder="1" applyAlignment="1" applyProtection="1">
      <alignment horizontal="left" vertical="center" wrapText="1"/>
    </xf>
    <xf numFmtId="0" fontId="12" fillId="0" borderId="6" xfId="5" applyFont="1" applyFill="1" applyBorder="1" applyAlignment="1" applyProtection="1">
      <alignment horizontal="center" vertical="center" wrapText="1"/>
    </xf>
    <xf numFmtId="0" fontId="12" fillId="0" borderId="6" xfId="5" applyFont="1" applyFill="1" applyBorder="1" applyAlignment="1" applyProtection="1">
      <alignment horizontal="left" vertical="center" wrapText="1"/>
    </xf>
    <xf numFmtId="0" fontId="12" fillId="2" borderId="5" xfId="5" applyFont="1" applyFill="1" applyBorder="1" applyAlignment="1" applyProtection="1">
      <alignment horizontal="left" vertical="center" wrapText="1"/>
    </xf>
    <xf numFmtId="0" fontId="12" fillId="2" borderId="4" xfId="5" applyFont="1" applyFill="1" applyBorder="1" applyAlignment="1" applyProtection="1">
      <alignment horizontal="left" vertical="center" wrapText="1"/>
    </xf>
    <xf numFmtId="0" fontId="12" fillId="0" borderId="16" xfId="5" applyFont="1" applyFill="1" applyBorder="1" applyAlignment="1" applyProtection="1">
      <alignment horizontal="center" vertical="center" wrapText="1"/>
    </xf>
    <xf numFmtId="0" fontId="12" fillId="0" borderId="15" xfId="5" applyFont="1" applyFill="1" applyBorder="1" applyAlignment="1" applyProtection="1">
      <alignment horizontal="left" vertical="center" wrapText="1"/>
    </xf>
    <xf numFmtId="1" fontId="12" fillId="0" borderId="12" xfId="5" applyNumberFormat="1" applyFont="1" applyFill="1" applyBorder="1" applyAlignment="1" applyProtection="1">
      <alignment horizontal="right" vertical="center" wrapText="1"/>
    </xf>
    <xf numFmtId="165" fontId="12" fillId="0" borderId="12" xfId="1" applyFont="1" applyFill="1" applyBorder="1" applyAlignment="1" applyProtection="1">
      <alignment horizontal="right" vertical="center" wrapText="1"/>
    </xf>
    <xf numFmtId="165" fontId="13" fillId="0" borderId="12" xfId="1" applyFont="1" applyFill="1" applyBorder="1" applyAlignment="1" applyProtection="1">
      <alignment horizontal="right" vertical="center" wrapText="1"/>
    </xf>
    <xf numFmtId="1" fontId="12" fillId="0" borderId="12" xfId="1" applyNumberFormat="1" applyFont="1" applyFill="1" applyBorder="1" applyAlignment="1" applyProtection="1">
      <alignment horizontal="right" vertical="center" wrapText="1"/>
    </xf>
    <xf numFmtId="1" fontId="12" fillId="0" borderId="12" xfId="2" applyNumberFormat="1" applyFont="1" applyFill="1" applyBorder="1" applyAlignment="1" applyProtection="1">
      <alignment horizontal="right" vertical="center" wrapText="1"/>
    </xf>
    <xf numFmtId="1" fontId="6" fillId="0" borderId="0" xfId="4" applyNumberFormat="1" applyFont="1" applyFill="1" applyAlignment="1">
      <alignment vertical="center"/>
    </xf>
    <xf numFmtId="0" fontId="12" fillId="0" borderId="12" xfId="1" applyNumberFormat="1" applyFont="1" applyFill="1" applyBorder="1" applyAlignment="1" applyProtection="1">
      <alignment horizontal="right" vertical="center" wrapText="1"/>
    </xf>
    <xf numFmtId="1" fontId="14" fillId="0" borderId="12" xfId="5" applyNumberFormat="1" applyFont="1" applyFill="1" applyBorder="1" applyAlignment="1" applyProtection="1">
      <alignment horizontal="right" vertical="center" wrapText="1"/>
    </xf>
    <xf numFmtId="1" fontId="14" fillId="0" borderId="12" xfId="1" applyNumberFormat="1" applyFont="1" applyFill="1" applyBorder="1" applyAlignment="1" applyProtection="1">
      <alignment horizontal="right" vertical="center" wrapText="1"/>
    </xf>
    <xf numFmtId="1" fontId="14" fillId="0" borderId="12" xfId="2" applyNumberFormat="1" applyFont="1" applyFill="1" applyBorder="1" applyAlignment="1" applyProtection="1">
      <alignment horizontal="right" vertical="center" wrapText="1"/>
    </xf>
    <xf numFmtId="0" fontId="14" fillId="0" borderId="12" xfId="1" applyNumberFormat="1" applyFont="1" applyFill="1" applyBorder="1" applyAlignment="1" applyProtection="1">
      <alignment horizontal="right" vertical="center" wrapText="1"/>
    </xf>
    <xf numFmtId="0" fontId="7" fillId="0" borderId="8" xfId="5" applyFont="1" applyFill="1" applyBorder="1" applyAlignment="1" applyProtection="1">
      <alignment horizontal="center" vertical="center"/>
    </xf>
    <xf numFmtId="1" fontId="5" fillId="0" borderId="1" xfId="5" applyNumberFormat="1" applyFont="1" applyFill="1" applyBorder="1" applyAlignment="1" applyProtection="1">
      <alignment horizontal="right" vertical="center"/>
    </xf>
    <xf numFmtId="1" fontId="8" fillId="0" borderId="1" xfId="5" applyNumberFormat="1" applyFont="1" applyFill="1" applyBorder="1" applyAlignment="1" applyProtection="1">
      <alignment horizontal="right" vertical="center"/>
    </xf>
    <xf numFmtId="0" fontId="5" fillId="0" borderId="1" xfId="5" applyNumberFormat="1" applyFont="1" applyFill="1" applyBorder="1" applyAlignment="1" applyProtection="1">
      <alignment horizontal="right" vertical="center"/>
    </xf>
    <xf numFmtId="1" fontId="5" fillId="0" borderId="0" xfId="5" applyNumberFormat="1" applyFont="1" applyFill="1" applyBorder="1" applyAlignment="1" applyProtection="1">
      <alignment horizontal="right" vertical="center"/>
    </xf>
    <xf numFmtId="0" fontId="6" fillId="0" borderId="0" xfId="4" applyFont="1" applyFill="1" applyBorder="1" applyAlignment="1">
      <alignment vertical="center"/>
    </xf>
    <xf numFmtId="0" fontId="5" fillId="0" borderId="11" xfId="5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5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 vertical="center" wrapText="1"/>
    </xf>
    <xf numFmtId="0" fontId="5" fillId="0" borderId="0" xfId="4" applyFont="1" applyFill="1" applyAlignment="1">
      <alignment horizontal="center" vertical="center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3" xfId="5" applyFont="1" applyFill="1" applyBorder="1" applyAlignment="1" applyProtection="1">
      <alignment horizontal="center" vertical="center" wrapText="1"/>
    </xf>
    <xf numFmtId="0" fontId="7" fillId="0" borderId="12" xfId="4" applyFont="1" applyFill="1" applyBorder="1" applyAlignment="1">
      <alignment horizontal="center" vertical="center"/>
    </xf>
    <xf numFmtId="0" fontId="5" fillId="0" borderId="14" xfId="5" applyFont="1" applyFill="1" applyBorder="1" applyAlignment="1" applyProtection="1">
      <alignment horizontal="left" vertical="center" wrapText="1"/>
    </xf>
    <xf numFmtId="0" fontId="5" fillId="0" borderId="13" xfId="5" applyFont="1" applyFill="1" applyBorder="1" applyAlignment="1" applyProtection="1">
      <alignment horizontal="left" vertical="center" wrapText="1"/>
    </xf>
    <xf numFmtId="0" fontId="7" fillId="0" borderId="8" xfId="4" applyFont="1" applyFill="1" applyBorder="1" applyAlignment="1">
      <alignment vertical="center"/>
    </xf>
    <xf numFmtId="0" fontId="5" fillId="0" borderId="11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12" xfId="5" applyFont="1" applyFill="1" applyBorder="1" applyAlignment="1">
      <alignment horizontal="center" vertic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2 2" xfId="5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budget\budget%20documents\$Budget%20documents$\$Budgets%202002%20onward$\$Bud2013$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66864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1831</v>
          </cell>
          <cell r="E76">
            <v>4522</v>
          </cell>
          <cell r="F76">
            <v>1295</v>
          </cell>
          <cell r="G76">
            <v>21463</v>
          </cell>
          <cell r="H76">
            <v>1295</v>
          </cell>
          <cell r="I76">
            <v>21463</v>
          </cell>
          <cell r="J76">
            <v>1880</v>
          </cell>
          <cell r="K76">
            <v>22953</v>
          </cell>
          <cell r="L76">
            <v>24833</v>
          </cell>
        </row>
        <row r="103">
          <cell r="D103">
            <v>0</v>
          </cell>
          <cell r="E103">
            <v>17</v>
          </cell>
          <cell r="F103">
            <v>0</v>
          </cell>
          <cell r="G103">
            <v>20</v>
          </cell>
          <cell r="H103">
            <v>0</v>
          </cell>
          <cell r="I103">
            <v>20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197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105</v>
          </cell>
          <cell r="K130">
            <v>0</v>
          </cell>
          <cell r="L130">
            <v>105</v>
          </cell>
        </row>
        <row r="237">
          <cell r="D237">
            <v>0</v>
          </cell>
          <cell r="E237">
            <v>0</v>
          </cell>
          <cell r="F237">
            <v>5553</v>
          </cell>
          <cell r="G237">
            <v>0</v>
          </cell>
          <cell r="H237">
            <v>5553</v>
          </cell>
          <cell r="I237">
            <v>0</v>
          </cell>
          <cell r="J237">
            <v>670</v>
          </cell>
          <cell r="K237">
            <v>0</v>
          </cell>
          <cell r="L237">
            <v>670</v>
          </cell>
        </row>
        <row r="253">
          <cell r="D253">
            <v>95699</v>
          </cell>
          <cell r="E253">
            <v>114356</v>
          </cell>
          <cell r="F253">
            <v>80279</v>
          </cell>
          <cell r="G253">
            <v>144788</v>
          </cell>
          <cell r="H253">
            <v>81279</v>
          </cell>
          <cell r="I253">
            <v>144788</v>
          </cell>
          <cell r="J253">
            <v>88047</v>
          </cell>
          <cell r="K253">
            <v>161618</v>
          </cell>
          <cell r="L253">
            <v>249665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422300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50</v>
          </cell>
          <cell r="K162">
            <v>0</v>
          </cell>
          <cell r="L162">
            <v>50</v>
          </cell>
        </row>
        <row r="290">
          <cell r="D290">
            <v>0</v>
          </cell>
          <cell r="E290">
            <v>1456</v>
          </cell>
          <cell r="F290">
            <v>0</v>
          </cell>
          <cell r="G290">
            <v>1643</v>
          </cell>
          <cell r="H290">
            <v>0</v>
          </cell>
          <cell r="I290">
            <v>1643</v>
          </cell>
          <cell r="J290">
            <v>0</v>
          </cell>
          <cell r="K290">
            <v>1739</v>
          </cell>
          <cell r="L290">
            <v>1739</v>
          </cell>
        </row>
        <row r="315">
          <cell r="D315">
            <v>0</v>
          </cell>
          <cell r="E315">
            <v>1785</v>
          </cell>
          <cell r="F315">
            <v>0</v>
          </cell>
          <cell r="G315">
            <v>1944</v>
          </cell>
          <cell r="H315">
            <v>0</v>
          </cell>
          <cell r="I315">
            <v>1944</v>
          </cell>
          <cell r="J315">
            <v>0</v>
          </cell>
          <cell r="K315">
            <v>1924</v>
          </cell>
          <cell r="L315">
            <v>1924</v>
          </cell>
        </row>
        <row r="348">
          <cell r="D348">
            <v>5184</v>
          </cell>
          <cell r="E348">
            <v>1853</v>
          </cell>
          <cell r="F348">
            <v>2454</v>
          </cell>
          <cell r="G348">
            <v>1984</v>
          </cell>
          <cell r="H348">
            <v>2454</v>
          </cell>
          <cell r="I348">
            <v>1984</v>
          </cell>
          <cell r="J348">
            <v>4414</v>
          </cell>
          <cell r="K348">
            <v>1995</v>
          </cell>
          <cell r="L348">
            <v>6409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73"/>
  <sheetViews>
    <sheetView tabSelected="1" showWhiteSpace="0" view="pageBreakPreview" topLeftCell="A22" zoomScaleNormal="94" zoomScaleSheetLayoutView="100" workbookViewId="0">
      <selection activeCell="L55" sqref="L55"/>
    </sheetView>
  </sheetViews>
  <sheetFormatPr defaultColWidth="8.88671875" defaultRowHeight="12"/>
  <cols>
    <col min="1" max="1" width="5.77734375" style="1" customWidth="1"/>
    <col min="2" max="2" width="14.21875" style="7" customWidth="1"/>
    <col min="3" max="3" width="7.77734375" style="1" customWidth="1"/>
    <col min="4" max="4" width="7.33203125" style="1" customWidth="1"/>
    <col min="5" max="5" width="7.77734375" style="1" customWidth="1"/>
    <col min="6" max="6" width="7.33203125" style="1" customWidth="1"/>
    <col min="7" max="8" width="7.77734375" style="1" customWidth="1"/>
    <col min="9" max="11" width="7.33203125" style="1" customWidth="1"/>
    <col min="12" max="12" width="7.77734375" style="1" customWidth="1"/>
    <col min="13" max="13" width="10.109375" style="1" customWidth="1"/>
    <col min="14" max="16384" width="8.88671875" style="1"/>
  </cols>
  <sheetData>
    <row r="1" spans="1:16" ht="15" customHeight="1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6" ht="30" customHeight="1">
      <c r="A2" s="50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6" s="15" customFormat="1" ht="13.95" customHeight="1">
      <c r="A3" s="12"/>
      <c r="B3" s="13"/>
      <c r="C3" s="12"/>
      <c r="D3" s="12"/>
      <c r="E3" s="12"/>
      <c r="F3" s="12"/>
      <c r="G3" s="12"/>
      <c r="H3" s="12"/>
      <c r="I3" s="12"/>
      <c r="J3" s="12"/>
      <c r="K3" s="12"/>
      <c r="L3" s="14" t="s">
        <v>31</v>
      </c>
    </row>
    <row r="4" spans="1:16" ht="19.95" customHeight="1">
      <c r="A4" s="52" t="s">
        <v>27</v>
      </c>
      <c r="B4" s="55" t="s">
        <v>30</v>
      </c>
      <c r="C4" s="58" t="s">
        <v>32</v>
      </c>
      <c r="D4" s="59"/>
      <c r="E4" s="59"/>
      <c r="F4" s="59"/>
      <c r="G4" s="60"/>
      <c r="H4" s="46" t="s">
        <v>28</v>
      </c>
      <c r="I4" s="61"/>
      <c r="J4" s="61"/>
      <c r="K4" s="61"/>
      <c r="L4" s="47"/>
    </row>
    <row r="5" spans="1:16" ht="19.95" customHeight="1">
      <c r="A5" s="53"/>
      <c r="B5" s="56"/>
      <c r="C5" s="46" t="s">
        <v>0</v>
      </c>
      <c r="D5" s="47"/>
      <c r="E5" s="62" t="s">
        <v>1</v>
      </c>
      <c r="F5" s="62"/>
      <c r="G5" s="63" t="s">
        <v>2</v>
      </c>
      <c r="H5" s="62" t="s">
        <v>0</v>
      </c>
      <c r="I5" s="62"/>
      <c r="J5" s="62" t="s">
        <v>1</v>
      </c>
      <c r="K5" s="62"/>
      <c r="L5" s="63" t="s">
        <v>2</v>
      </c>
    </row>
    <row r="6" spans="1:16" ht="19.95" customHeight="1">
      <c r="A6" s="54"/>
      <c r="B6" s="57"/>
      <c r="C6" s="2" t="s">
        <v>3</v>
      </c>
      <c r="D6" s="3" t="s">
        <v>6</v>
      </c>
      <c r="E6" s="2" t="s">
        <v>3</v>
      </c>
      <c r="F6" s="3" t="s">
        <v>6</v>
      </c>
      <c r="G6" s="64"/>
      <c r="H6" s="2" t="s">
        <v>3</v>
      </c>
      <c r="I6" s="3" t="s">
        <v>6</v>
      </c>
      <c r="J6" s="2" t="s">
        <v>3</v>
      </c>
      <c r="K6" s="3" t="s">
        <v>6</v>
      </c>
      <c r="L6" s="64"/>
    </row>
    <row r="7" spans="1:16" s="7" customFormat="1" ht="15" customHeight="1">
      <c r="A7" s="16">
        <v>1</v>
      </c>
      <c r="B7" s="4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6" s="7" customFormat="1" ht="19.95" customHeight="1">
      <c r="A8" s="18">
        <v>1</v>
      </c>
      <c r="B8" s="19" t="s">
        <v>35</v>
      </c>
      <c r="C8" s="29">
        <v>1751900</v>
      </c>
      <c r="D8" s="30">
        <v>0</v>
      </c>
      <c r="E8" s="29">
        <v>11822</v>
      </c>
      <c r="F8" s="30">
        <v>0</v>
      </c>
      <c r="G8" s="29">
        <f t="shared" ref="G8" si="0">SUM(C8:F8)</f>
        <v>1763722</v>
      </c>
      <c r="H8" s="29">
        <f>C8/4</f>
        <v>437975</v>
      </c>
      <c r="I8" s="31">
        <f t="shared" ref="I8" si="1">D8/2</f>
        <v>0</v>
      </c>
      <c r="J8" s="32">
        <f>E8/4</f>
        <v>2955.5</v>
      </c>
      <c r="K8" s="30">
        <f t="shared" ref="K8" si="2">F8/2</f>
        <v>0</v>
      </c>
      <c r="L8" s="33">
        <f>K8+J8+I8+H8</f>
        <v>440930.5</v>
      </c>
      <c r="M8" s="34"/>
      <c r="N8" s="34"/>
      <c r="P8" s="34"/>
    </row>
    <row r="9" spans="1:16" s="7" customFormat="1" ht="41.4" customHeight="1">
      <c r="A9" s="20">
        <v>2</v>
      </c>
      <c r="B9" s="21" t="s">
        <v>36</v>
      </c>
      <c r="C9" s="29">
        <v>918445</v>
      </c>
      <c r="D9" s="30">
        <v>0</v>
      </c>
      <c r="E9" s="29">
        <v>46537</v>
      </c>
      <c r="F9" s="30">
        <v>0</v>
      </c>
      <c r="G9" s="29">
        <f t="shared" ref="G9" si="3">SUM(C9:F9)</f>
        <v>964982</v>
      </c>
      <c r="H9" s="29">
        <f>C9/4</f>
        <v>229611.25</v>
      </c>
      <c r="I9" s="31">
        <f t="shared" ref="I9" si="4">D9/2</f>
        <v>0</v>
      </c>
      <c r="J9" s="32">
        <f t="shared" ref="J9:J13" si="5">E9/4</f>
        <v>11634.25</v>
      </c>
      <c r="K9" s="30">
        <f t="shared" ref="K9" si="6">F9/2</f>
        <v>0</v>
      </c>
      <c r="L9" s="33">
        <f>H9+J9</f>
        <v>241245.5</v>
      </c>
      <c r="M9" s="34"/>
      <c r="N9" s="34"/>
      <c r="P9" s="34"/>
    </row>
    <row r="10" spans="1:16" s="7" customFormat="1" ht="25.2" customHeight="1">
      <c r="A10" s="20">
        <v>3</v>
      </c>
      <c r="B10" s="21" t="s">
        <v>37</v>
      </c>
      <c r="C10" s="29">
        <v>392189</v>
      </c>
      <c r="D10" s="30">
        <v>0</v>
      </c>
      <c r="E10" s="29">
        <v>229907</v>
      </c>
      <c r="F10" s="30">
        <v>0</v>
      </c>
      <c r="G10" s="29">
        <f t="shared" ref="G10" si="7">SUM(C10:F10)</f>
        <v>622096</v>
      </c>
      <c r="H10" s="29">
        <f t="shared" ref="H10:H11" si="8">C10/4</f>
        <v>98047.25</v>
      </c>
      <c r="I10" s="31">
        <f t="shared" ref="I10" si="9">D10/2</f>
        <v>0</v>
      </c>
      <c r="J10" s="32">
        <f t="shared" si="5"/>
        <v>57476.75</v>
      </c>
      <c r="K10" s="30">
        <f t="shared" ref="K10" si="10">F10/2</f>
        <v>0</v>
      </c>
      <c r="L10" s="33">
        <f t="shared" ref="L10" si="11">K10+J10+I10+H10</f>
        <v>155524</v>
      </c>
      <c r="M10" s="34"/>
      <c r="N10" s="34"/>
      <c r="P10" s="34"/>
    </row>
    <row r="11" spans="1:16" s="7" customFormat="1" ht="19.95" customHeight="1">
      <c r="A11" s="20">
        <v>4</v>
      </c>
      <c r="B11" s="21" t="s">
        <v>38</v>
      </c>
      <c r="C11" s="29">
        <v>189226</v>
      </c>
      <c r="D11" s="30">
        <v>0</v>
      </c>
      <c r="E11" s="35">
        <v>25000</v>
      </c>
      <c r="F11" s="30">
        <v>0</v>
      </c>
      <c r="G11" s="29">
        <f t="shared" ref="G11" si="12">SUM(C11:F11)</f>
        <v>214226</v>
      </c>
      <c r="H11" s="29">
        <f t="shared" si="8"/>
        <v>47306.5</v>
      </c>
      <c r="I11" s="31">
        <f t="shared" ref="I11" si="13">D11/2</f>
        <v>0</v>
      </c>
      <c r="J11" s="32">
        <f t="shared" si="5"/>
        <v>6250</v>
      </c>
      <c r="K11" s="30">
        <f t="shared" ref="K11" si="14">F11/2</f>
        <v>0</v>
      </c>
      <c r="L11" s="33">
        <f t="shared" ref="L11" si="15">K11+J11+I11+H11</f>
        <v>53556.5</v>
      </c>
      <c r="M11" s="34"/>
      <c r="N11" s="34"/>
      <c r="P11" s="34"/>
    </row>
    <row r="12" spans="1:16" s="7" customFormat="1" ht="19.95" customHeight="1">
      <c r="A12" s="20">
        <v>5</v>
      </c>
      <c r="B12" s="21" t="s">
        <v>39</v>
      </c>
      <c r="C12" s="29">
        <v>351934</v>
      </c>
      <c r="D12" s="30">
        <v>0</v>
      </c>
      <c r="E12" s="29">
        <v>188312</v>
      </c>
      <c r="F12" s="30">
        <v>0</v>
      </c>
      <c r="G12" s="29">
        <f t="shared" ref="G12" si="16">SUM(C12:F12)</f>
        <v>540246</v>
      </c>
      <c r="H12" s="29">
        <f t="shared" ref="H12:H54" si="17">C12/4</f>
        <v>87983.5</v>
      </c>
      <c r="I12" s="31">
        <f t="shared" ref="I12" si="18">D12/2</f>
        <v>0</v>
      </c>
      <c r="J12" s="32">
        <f t="shared" si="5"/>
        <v>47078</v>
      </c>
      <c r="K12" s="30">
        <f t="shared" ref="K12" si="19">F12/2</f>
        <v>0</v>
      </c>
      <c r="L12" s="33">
        <f t="shared" ref="L12" si="20">K12+J12+I12+H12</f>
        <v>135061.5</v>
      </c>
      <c r="M12" s="34"/>
      <c r="N12" s="34"/>
      <c r="P12" s="34"/>
    </row>
    <row r="13" spans="1:16" s="7" customFormat="1" ht="19.95" customHeight="1">
      <c r="A13" s="20">
        <v>6</v>
      </c>
      <c r="B13" s="21" t="s">
        <v>40</v>
      </c>
      <c r="C13" s="29">
        <v>214330</v>
      </c>
      <c r="D13" s="30">
        <v>0</v>
      </c>
      <c r="E13" s="30"/>
      <c r="F13" s="30">
        <v>0</v>
      </c>
      <c r="G13" s="29">
        <f t="shared" ref="G13" si="21">SUM(C13:F13)</f>
        <v>214330</v>
      </c>
      <c r="H13" s="29">
        <f t="shared" si="17"/>
        <v>53582.5</v>
      </c>
      <c r="I13" s="31">
        <f t="shared" ref="I13" si="22">D13/2</f>
        <v>0</v>
      </c>
      <c r="J13" s="30">
        <f t="shared" si="5"/>
        <v>0</v>
      </c>
      <c r="K13" s="30">
        <f t="shared" ref="K13" si="23">F13/2</f>
        <v>0</v>
      </c>
      <c r="L13" s="33">
        <f t="shared" ref="L13" si="24">K13+J13+I13+H13</f>
        <v>53582.5</v>
      </c>
      <c r="M13" s="34"/>
      <c r="N13" s="34"/>
      <c r="P13" s="34"/>
    </row>
    <row r="14" spans="1:16" s="7" customFormat="1" ht="19.95" customHeight="1">
      <c r="A14" s="20">
        <v>7</v>
      </c>
      <c r="B14" s="21" t="s">
        <v>41</v>
      </c>
      <c r="C14" s="29">
        <v>13683763</v>
      </c>
      <c r="D14" s="30">
        <v>0</v>
      </c>
      <c r="E14" s="29">
        <v>249220</v>
      </c>
      <c r="F14" s="30">
        <v>0</v>
      </c>
      <c r="G14" s="29">
        <f t="shared" ref="G14" si="25">SUM(C14:F14)</f>
        <v>13932983</v>
      </c>
      <c r="H14" s="29">
        <f t="shared" si="17"/>
        <v>3420940.75</v>
      </c>
      <c r="I14" s="31">
        <f t="shared" ref="I14" si="26">D14/2</f>
        <v>0</v>
      </c>
      <c r="J14" s="32">
        <f t="shared" ref="J14:J54" si="27">E14/4</f>
        <v>62305</v>
      </c>
      <c r="K14" s="30">
        <f t="shared" ref="K14" si="28">F14/2</f>
        <v>0</v>
      </c>
      <c r="L14" s="33">
        <f t="shared" ref="L14" si="29">K14+J14+I14+H14</f>
        <v>3483245.75</v>
      </c>
      <c r="M14" s="34"/>
      <c r="N14" s="34"/>
      <c r="P14" s="34"/>
    </row>
    <row r="15" spans="1:16" s="7" customFormat="1" ht="19.95" customHeight="1">
      <c r="A15" s="20">
        <v>8</v>
      </c>
      <c r="B15" s="21" t="s">
        <v>42</v>
      </c>
      <c r="C15" s="29">
        <v>69669</v>
      </c>
      <c r="D15" s="30">
        <v>0</v>
      </c>
      <c r="E15" s="30"/>
      <c r="F15" s="30">
        <v>0</v>
      </c>
      <c r="G15" s="29">
        <f t="shared" ref="G15:G16" si="30">SUM(C15:F15)</f>
        <v>69669</v>
      </c>
      <c r="H15" s="29">
        <f t="shared" si="17"/>
        <v>17417.25</v>
      </c>
      <c r="I15" s="31">
        <f t="shared" ref="I15:I16" si="31">D15/2</f>
        <v>0</v>
      </c>
      <c r="J15" s="30">
        <f t="shared" si="27"/>
        <v>0</v>
      </c>
      <c r="K15" s="30">
        <f t="shared" ref="K15:K16" si="32">F15/2</f>
        <v>0</v>
      </c>
      <c r="L15" s="33">
        <f t="shared" ref="L15:L16" si="33">K15+J15+I15+H15</f>
        <v>17417.25</v>
      </c>
      <c r="M15" s="34"/>
      <c r="N15" s="34"/>
      <c r="P15" s="34"/>
    </row>
    <row r="16" spans="1:16" s="7" customFormat="1" ht="19.95" customHeight="1">
      <c r="A16" s="20">
        <v>9</v>
      </c>
      <c r="B16" s="21" t="s">
        <v>5</v>
      </c>
      <c r="C16" s="29">
        <v>115328</v>
      </c>
      <c r="D16" s="30">
        <v>0</v>
      </c>
      <c r="E16" s="30"/>
      <c r="F16" s="30">
        <v>0</v>
      </c>
      <c r="G16" s="29">
        <f t="shared" si="30"/>
        <v>115328</v>
      </c>
      <c r="H16" s="29">
        <f t="shared" si="17"/>
        <v>28832</v>
      </c>
      <c r="I16" s="31">
        <f t="shared" si="31"/>
        <v>0</v>
      </c>
      <c r="J16" s="30">
        <f t="shared" si="27"/>
        <v>0</v>
      </c>
      <c r="K16" s="30">
        <f t="shared" si="32"/>
        <v>0</v>
      </c>
      <c r="L16" s="33">
        <f t="shared" si="33"/>
        <v>28832</v>
      </c>
      <c r="M16" s="34"/>
      <c r="N16" s="34"/>
      <c r="P16" s="34"/>
    </row>
    <row r="17" spans="1:16" s="7" customFormat="1" ht="19.95" customHeight="1">
      <c r="A17" s="20">
        <v>10</v>
      </c>
      <c r="B17" s="21" t="s">
        <v>43</v>
      </c>
      <c r="C17" s="29">
        <v>12498761</v>
      </c>
      <c r="D17" s="36">
        <v>5760431</v>
      </c>
      <c r="E17" s="29">
        <v>13500</v>
      </c>
      <c r="F17" s="36">
        <v>807002</v>
      </c>
      <c r="G17" s="29">
        <f t="shared" ref="G17" si="34">SUM(C17:F17)</f>
        <v>19079694</v>
      </c>
      <c r="H17" s="29">
        <f t="shared" si="17"/>
        <v>3124690.25</v>
      </c>
      <c r="I17" s="37">
        <f>D17/4</f>
        <v>1440107.75</v>
      </c>
      <c r="J17" s="32">
        <f t="shared" si="27"/>
        <v>3375</v>
      </c>
      <c r="K17" s="37">
        <f>F17/4</f>
        <v>201750.5</v>
      </c>
      <c r="L17" s="33">
        <f t="shared" ref="L17" si="35">K17+J17+I17+H17</f>
        <v>4769923.5</v>
      </c>
      <c r="M17" s="34"/>
      <c r="N17" s="34"/>
      <c r="P17" s="34"/>
    </row>
    <row r="18" spans="1:16" s="7" customFormat="1" ht="30" customHeight="1">
      <c r="A18" s="20">
        <v>11</v>
      </c>
      <c r="B18" s="21" t="s">
        <v>44</v>
      </c>
      <c r="C18" s="29">
        <v>259713</v>
      </c>
      <c r="D18" s="30">
        <v>0</v>
      </c>
      <c r="E18" s="29">
        <v>191300</v>
      </c>
      <c r="F18" s="30">
        <v>0</v>
      </c>
      <c r="G18" s="29">
        <f t="shared" ref="G18" si="36">SUM(C18:F18)</f>
        <v>451013</v>
      </c>
      <c r="H18" s="29">
        <f t="shared" si="17"/>
        <v>64928.25</v>
      </c>
      <c r="I18" s="31">
        <f t="shared" ref="I18" si="37">D18/2</f>
        <v>0</v>
      </c>
      <c r="J18" s="32">
        <f t="shared" si="27"/>
        <v>47825</v>
      </c>
      <c r="K18" s="30">
        <f t="shared" ref="K18" si="38">F18/2</f>
        <v>0</v>
      </c>
      <c r="L18" s="33">
        <f t="shared" ref="L18" si="39">K18+J18+I18+H18</f>
        <v>112753.25</v>
      </c>
      <c r="M18" s="34"/>
      <c r="N18" s="34"/>
      <c r="P18" s="34"/>
    </row>
    <row r="19" spans="1:16" s="7" customFormat="1" ht="30" customHeight="1">
      <c r="A19" s="20">
        <v>12</v>
      </c>
      <c r="B19" s="21" t="s">
        <v>45</v>
      </c>
      <c r="C19" s="29">
        <v>2268186</v>
      </c>
      <c r="D19" s="30">
        <v>0</v>
      </c>
      <c r="E19" s="29">
        <v>44000</v>
      </c>
      <c r="F19" s="30">
        <v>0</v>
      </c>
      <c r="G19" s="29">
        <f t="shared" ref="G19" si="40">SUM(C19:F19)</f>
        <v>2312186</v>
      </c>
      <c r="H19" s="29">
        <f t="shared" si="17"/>
        <v>567046.5</v>
      </c>
      <c r="I19" s="31">
        <f t="shared" ref="I19" si="41">D19/2</f>
        <v>0</v>
      </c>
      <c r="J19" s="32">
        <f t="shared" si="27"/>
        <v>11000</v>
      </c>
      <c r="K19" s="30">
        <f t="shared" ref="K19" si="42">F19/2</f>
        <v>0</v>
      </c>
      <c r="L19" s="33">
        <f t="shared" ref="L19" si="43">K19+J19+I19+H19</f>
        <v>578046.5</v>
      </c>
      <c r="M19" s="34"/>
      <c r="N19" s="34"/>
      <c r="P19" s="34"/>
    </row>
    <row r="20" spans="1:16" s="7" customFormat="1" ht="19.95" customHeight="1">
      <c r="A20" s="20" t="s">
        <v>4</v>
      </c>
      <c r="B20" s="22" t="s">
        <v>7</v>
      </c>
      <c r="C20" s="30"/>
      <c r="D20" s="36">
        <v>104719</v>
      </c>
      <c r="E20" s="30"/>
      <c r="F20" s="30">
        <v>0</v>
      </c>
      <c r="G20" s="36">
        <f>SUM(C20:F20)</f>
        <v>104719</v>
      </c>
      <c r="H20" s="30">
        <f t="shared" si="17"/>
        <v>0</v>
      </c>
      <c r="I20" s="37">
        <f>D20/4</f>
        <v>26179.75</v>
      </c>
      <c r="J20" s="30">
        <f t="shared" si="27"/>
        <v>0</v>
      </c>
      <c r="K20" s="30">
        <f t="shared" ref="K20:K21" si="44">F20/2</f>
        <v>0</v>
      </c>
      <c r="L20" s="38">
        <f t="shared" ref="L20:L21" si="45">K20+J20+I20+H20</f>
        <v>26179.75</v>
      </c>
      <c r="M20" s="34"/>
      <c r="N20" s="34"/>
      <c r="P20" s="34"/>
    </row>
    <row r="21" spans="1:16" s="7" customFormat="1" ht="30" customHeight="1">
      <c r="A21" s="20">
        <v>13</v>
      </c>
      <c r="B21" s="21" t="s">
        <v>34</v>
      </c>
      <c r="C21" s="29">
        <v>5062212</v>
      </c>
      <c r="D21" s="30">
        <v>0</v>
      </c>
      <c r="E21" s="29">
        <v>480100</v>
      </c>
      <c r="F21" s="30">
        <v>0</v>
      </c>
      <c r="G21" s="29">
        <f t="shared" ref="G21" si="46">SUM(C21:F21)</f>
        <v>5542312</v>
      </c>
      <c r="H21" s="29">
        <f t="shared" si="17"/>
        <v>1265553</v>
      </c>
      <c r="I21" s="31">
        <f t="shared" ref="I21" si="47">D21/2</f>
        <v>0</v>
      </c>
      <c r="J21" s="32">
        <f t="shared" si="27"/>
        <v>120025</v>
      </c>
      <c r="K21" s="30">
        <f t="shared" si="44"/>
        <v>0</v>
      </c>
      <c r="L21" s="33">
        <f t="shared" si="45"/>
        <v>1385578</v>
      </c>
      <c r="M21" s="34"/>
      <c r="N21" s="34"/>
      <c r="P21" s="34"/>
    </row>
    <row r="22" spans="1:16" s="7" customFormat="1" ht="19.95" customHeight="1">
      <c r="A22" s="20">
        <v>14</v>
      </c>
      <c r="B22" s="21" t="s">
        <v>8</v>
      </c>
      <c r="C22" s="29">
        <v>604219</v>
      </c>
      <c r="D22" s="30">
        <v>0</v>
      </c>
      <c r="E22" s="32">
        <v>182697</v>
      </c>
      <c r="F22" s="30">
        <v>0</v>
      </c>
      <c r="G22" s="29">
        <f t="shared" ref="G22" si="48">SUM(C22:F22)</f>
        <v>786916</v>
      </c>
      <c r="H22" s="29">
        <f t="shared" si="17"/>
        <v>151054.75</v>
      </c>
      <c r="I22" s="31">
        <f t="shared" ref="I22" si="49">D22/2</f>
        <v>0</v>
      </c>
      <c r="J22" s="32">
        <f t="shared" si="27"/>
        <v>45674.25</v>
      </c>
      <c r="K22" s="30">
        <f t="shared" ref="K22" si="50">F22/2</f>
        <v>0</v>
      </c>
      <c r="L22" s="33">
        <f t="shared" ref="L22" si="51">K22+J22+I22+H22</f>
        <v>196729</v>
      </c>
      <c r="M22" s="34"/>
      <c r="N22" s="34"/>
      <c r="P22" s="34"/>
    </row>
    <row r="23" spans="1:16" s="7" customFormat="1" ht="19.95" customHeight="1">
      <c r="A23" s="20">
        <v>15</v>
      </c>
      <c r="B23" s="21" t="s">
        <v>46</v>
      </c>
      <c r="C23" s="29">
        <v>1275484</v>
      </c>
      <c r="D23" s="30">
        <v>0</v>
      </c>
      <c r="E23" s="32">
        <v>15133</v>
      </c>
      <c r="F23" s="30">
        <v>0</v>
      </c>
      <c r="G23" s="29">
        <f t="shared" ref="G23" si="52">SUM(C23:F23)</f>
        <v>1290617</v>
      </c>
      <c r="H23" s="29">
        <f t="shared" si="17"/>
        <v>318871</v>
      </c>
      <c r="I23" s="31">
        <f t="shared" ref="I23" si="53">D23/2</f>
        <v>0</v>
      </c>
      <c r="J23" s="32">
        <f t="shared" si="27"/>
        <v>3783.25</v>
      </c>
      <c r="K23" s="30">
        <f t="shared" ref="K23" si="54">F23/2</f>
        <v>0</v>
      </c>
      <c r="L23" s="33">
        <f t="shared" ref="L23" si="55">K23+J23+I23+H23</f>
        <v>322654.25</v>
      </c>
      <c r="M23" s="34"/>
      <c r="N23" s="34"/>
      <c r="P23" s="34"/>
    </row>
    <row r="24" spans="1:16" s="7" customFormat="1" ht="30" customHeight="1">
      <c r="A24" s="20">
        <v>16</v>
      </c>
      <c r="B24" s="21" t="s">
        <v>9</v>
      </c>
      <c r="C24" s="29">
        <v>623714</v>
      </c>
      <c r="D24" s="30">
        <v>0</v>
      </c>
      <c r="E24" s="29">
        <v>108320</v>
      </c>
      <c r="F24" s="30">
        <v>0</v>
      </c>
      <c r="G24" s="29">
        <f t="shared" ref="G24:G27" si="56">SUM(C24:F24)</f>
        <v>732034</v>
      </c>
      <c r="H24" s="29">
        <f t="shared" si="17"/>
        <v>155928.5</v>
      </c>
      <c r="I24" s="31">
        <f t="shared" ref="I24:I27" si="57">D24/2</f>
        <v>0</v>
      </c>
      <c r="J24" s="32">
        <f t="shared" si="27"/>
        <v>27080</v>
      </c>
      <c r="K24" s="30">
        <f t="shared" ref="K24:K27" si="58">F24/2</f>
        <v>0</v>
      </c>
      <c r="L24" s="33">
        <f t="shared" ref="L24:L27" si="59">K24+J24+I24+H24</f>
        <v>183008.5</v>
      </c>
      <c r="M24" s="34"/>
      <c r="N24" s="34"/>
      <c r="P24" s="34"/>
    </row>
    <row r="25" spans="1:16" s="7" customFormat="1" ht="30" customHeight="1">
      <c r="A25" s="23">
        <v>17</v>
      </c>
      <c r="B25" s="24" t="s">
        <v>47</v>
      </c>
      <c r="C25" s="29">
        <v>174714</v>
      </c>
      <c r="D25" s="30">
        <v>0</v>
      </c>
      <c r="E25" s="29"/>
      <c r="F25" s="30">
        <v>0</v>
      </c>
      <c r="G25" s="29">
        <f t="shared" si="56"/>
        <v>174714</v>
      </c>
      <c r="H25" s="29">
        <f t="shared" si="17"/>
        <v>43678.5</v>
      </c>
      <c r="I25" s="31">
        <f t="shared" si="57"/>
        <v>0</v>
      </c>
      <c r="J25" s="30">
        <f t="shared" si="27"/>
        <v>0</v>
      </c>
      <c r="K25" s="30">
        <f t="shared" si="58"/>
        <v>0</v>
      </c>
      <c r="L25" s="33">
        <f t="shared" si="59"/>
        <v>43678.5</v>
      </c>
      <c r="M25" s="34"/>
      <c r="N25" s="34"/>
      <c r="P25" s="34"/>
    </row>
    <row r="26" spans="1:16" s="7" customFormat="1" ht="30" customHeight="1">
      <c r="A26" s="18">
        <v>18</v>
      </c>
      <c r="B26" s="19" t="s">
        <v>10</v>
      </c>
      <c r="C26" s="29">
        <v>80602</v>
      </c>
      <c r="D26" s="30">
        <v>0</v>
      </c>
      <c r="E26" s="29"/>
      <c r="F26" s="30">
        <v>0</v>
      </c>
      <c r="G26" s="29">
        <f t="shared" si="56"/>
        <v>80602</v>
      </c>
      <c r="H26" s="29">
        <f t="shared" si="17"/>
        <v>20150.5</v>
      </c>
      <c r="I26" s="31">
        <f t="shared" si="57"/>
        <v>0</v>
      </c>
      <c r="J26" s="30">
        <f t="shared" si="27"/>
        <v>0</v>
      </c>
      <c r="K26" s="30">
        <f t="shared" si="58"/>
        <v>0</v>
      </c>
      <c r="L26" s="33">
        <f t="shared" si="59"/>
        <v>20150.5</v>
      </c>
      <c r="M26" s="34"/>
      <c r="N26" s="34"/>
      <c r="P26" s="34"/>
    </row>
    <row r="27" spans="1:16" s="7" customFormat="1" ht="19.95" customHeight="1">
      <c r="A27" s="20">
        <v>19</v>
      </c>
      <c r="B27" s="21" t="s">
        <v>48</v>
      </c>
      <c r="C27" s="29">
        <v>932725</v>
      </c>
      <c r="D27" s="30">
        <v>0</v>
      </c>
      <c r="E27" s="29">
        <v>9800</v>
      </c>
      <c r="F27" s="30">
        <v>0</v>
      </c>
      <c r="G27" s="29">
        <f t="shared" si="56"/>
        <v>942525</v>
      </c>
      <c r="H27" s="29">
        <f t="shared" si="17"/>
        <v>233181.25</v>
      </c>
      <c r="I27" s="31">
        <f t="shared" si="57"/>
        <v>0</v>
      </c>
      <c r="J27" s="32">
        <f t="shared" si="27"/>
        <v>2450</v>
      </c>
      <c r="K27" s="30">
        <f t="shared" si="58"/>
        <v>0</v>
      </c>
      <c r="L27" s="33">
        <f t="shared" si="59"/>
        <v>235631.25</v>
      </c>
      <c r="M27" s="34"/>
      <c r="N27" s="34"/>
      <c r="P27" s="34"/>
    </row>
    <row r="28" spans="1:16" s="7" customFormat="1" ht="19.95" customHeight="1">
      <c r="A28" s="20">
        <v>20</v>
      </c>
      <c r="B28" s="25" t="s">
        <v>11</v>
      </c>
      <c r="C28" s="29">
        <v>371133</v>
      </c>
      <c r="D28" s="36">
        <v>245775</v>
      </c>
      <c r="E28" s="29"/>
      <c r="F28" s="30">
        <v>0</v>
      </c>
      <c r="G28" s="29">
        <f t="shared" ref="G28" si="60">SUM(C28:F28)</f>
        <v>616908</v>
      </c>
      <c r="H28" s="29">
        <f t="shared" si="17"/>
        <v>92783.25</v>
      </c>
      <c r="I28" s="37">
        <f>D28/4</f>
        <v>61443.75</v>
      </c>
      <c r="J28" s="30">
        <f t="shared" si="27"/>
        <v>0</v>
      </c>
      <c r="K28" s="30">
        <f t="shared" ref="K28" si="61">F28/2</f>
        <v>0</v>
      </c>
      <c r="L28" s="33">
        <f t="shared" ref="L28:L52" si="62">K28+J28+I28+H28</f>
        <v>154227</v>
      </c>
      <c r="M28" s="34"/>
      <c r="N28" s="34"/>
      <c r="P28" s="34"/>
    </row>
    <row r="29" spans="1:16" s="7" customFormat="1" ht="19.95" customHeight="1">
      <c r="A29" s="20">
        <v>21</v>
      </c>
      <c r="B29" s="21" t="s">
        <v>12</v>
      </c>
      <c r="C29" s="29">
        <v>57698</v>
      </c>
      <c r="D29" s="30">
        <v>0</v>
      </c>
      <c r="E29" s="29"/>
      <c r="F29" s="30">
        <v>0</v>
      </c>
      <c r="G29" s="29">
        <f t="shared" ref="G29" si="63">SUM(C29:F29)</f>
        <v>57698</v>
      </c>
      <c r="H29" s="29">
        <f t="shared" si="17"/>
        <v>14424.5</v>
      </c>
      <c r="I29" s="31">
        <f t="shared" ref="I29" si="64">D29/2</f>
        <v>0</v>
      </c>
      <c r="J29" s="30">
        <f t="shared" si="27"/>
        <v>0</v>
      </c>
      <c r="K29" s="30">
        <f t="shared" ref="K29" si="65">F29/2</f>
        <v>0</v>
      </c>
      <c r="L29" s="33">
        <f t="shared" ref="L29" si="66">K29+J29+I29+H29</f>
        <v>14424.5</v>
      </c>
      <c r="M29" s="34"/>
      <c r="N29" s="34"/>
      <c r="P29" s="34"/>
    </row>
    <row r="30" spans="1:16" s="7" customFormat="1" ht="40.200000000000003" customHeight="1">
      <c r="A30" s="20">
        <v>22</v>
      </c>
      <c r="B30" s="21" t="s">
        <v>13</v>
      </c>
      <c r="C30" s="29">
        <v>2006360</v>
      </c>
      <c r="D30" s="30">
        <v>0</v>
      </c>
      <c r="E30" s="29">
        <v>50000</v>
      </c>
      <c r="F30" s="30">
        <v>0</v>
      </c>
      <c r="G30" s="29">
        <f t="shared" ref="G30" si="67">SUM(C30:F30)</f>
        <v>2056360</v>
      </c>
      <c r="H30" s="29">
        <f t="shared" si="17"/>
        <v>501590</v>
      </c>
      <c r="I30" s="31">
        <f t="shared" ref="I30" si="68">D30/2</f>
        <v>0</v>
      </c>
      <c r="J30" s="32">
        <f t="shared" si="27"/>
        <v>12500</v>
      </c>
      <c r="K30" s="30">
        <f t="shared" ref="K30" si="69">F30/2</f>
        <v>0</v>
      </c>
      <c r="L30" s="33">
        <f t="shared" ref="L30" si="70">K30+J30+I30+H30</f>
        <v>514090</v>
      </c>
      <c r="M30" s="34"/>
      <c r="N30" s="34"/>
      <c r="P30" s="34"/>
    </row>
    <row r="31" spans="1:16" s="7" customFormat="1" ht="19.95" customHeight="1">
      <c r="A31" s="23">
        <v>23</v>
      </c>
      <c r="B31" s="24" t="s">
        <v>14</v>
      </c>
      <c r="C31" s="29">
        <v>36008</v>
      </c>
      <c r="D31" s="30">
        <v>0</v>
      </c>
      <c r="E31" s="30"/>
      <c r="F31" s="30">
        <v>0</v>
      </c>
      <c r="G31" s="29">
        <f t="shared" ref="G31" si="71">SUM(C31:F31)</f>
        <v>36008</v>
      </c>
      <c r="H31" s="29">
        <f t="shared" si="17"/>
        <v>9002</v>
      </c>
      <c r="I31" s="31">
        <f t="shared" ref="I31" si="72">D31/2</f>
        <v>0</v>
      </c>
      <c r="J31" s="30">
        <f t="shared" si="27"/>
        <v>0</v>
      </c>
      <c r="K31" s="30">
        <f t="shared" ref="K31" si="73">F31/2</f>
        <v>0</v>
      </c>
      <c r="L31" s="33">
        <f t="shared" si="62"/>
        <v>9002</v>
      </c>
      <c r="M31" s="34"/>
      <c r="N31" s="34"/>
      <c r="P31" s="34"/>
    </row>
    <row r="32" spans="1:16" s="7" customFormat="1" ht="19.95" customHeight="1">
      <c r="A32" s="20">
        <v>24</v>
      </c>
      <c r="B32" s="26" t="s">
        <v>15</v>
      </c>
      <c r="C32" s="29">
        <v>260523</v>
      </c>
      <c r="D32" s="36">
        <v>8760</v>
      </c>
      <c r="E32" s="30"/>
      <c r="F32" s="30">
        <v>0</v>
      </c>
      <c r="G32" s="29">
        <f t="shared" ref="G32" si="74">SUM(C32:F32)</f>
        <v>269283</v>
      </c>
      <c r="H32" s="29">
        <f t="shared" si="17"/>
        <v>65130.75</v>
      </c>
      <c r="I32" s="39">
        <f>D32/4</f>
        <v>2190</v>
      </c>
      <c r="J32" s="30">
        <f t="shared" si="27"/>
        <v>0</v>
      </c>
      <c r="K32" s="30">
        <f t="shared" ref="K32" si="75">F32/2</f>
        <v>0</v>
      </c>
      <c r="L32" s="33">
        <f t="shared" ref="L32" si="76">K32+J32+I32+H32</f>
        <v>67320.75</v>
      </c>
      <c r="M32" s="34"/>
      <c r="N32" s="34"/>
      <c r="P32" s="34"/>
    </row>
    <row r="33" spans="1:16" s="7" customFormat="1" ht="19.95" customHeight="1">
      <c r="A33" s="18">
        <v>25</v>
      </c>
      <c r="B33" s="19" t="s">
        <v>49</v>
      </c>
      <c r="C33" s="29">
        <v>63736</v>
      </c>
      <c r="D33" s="30">
        <v>0</v>
      </c>
      <c r="E33" s="30"/>
      <c r="F33" s="30">
        <v>0</v>
      </c>
      <c r="G33" s="29">
        <f t="shared" ref="G33" si="77">SUM(C33:F33)</f>
        <v>63736</v>
      </c>
      <c r="H33" s="29">
        <f t="shared" si="17"/>
        <v>15934</v>
      </c>
      <c r="I33" s="31">
        <f t="shared" ref="I33" si="78">D33/2</f>
        <v>0</v>
      </c>
      <c r="J33" s="30">
        <f t="shared" si="27"/>
        <v>0</v>
      </c>
      <c r="K33" s="30">
        <f t="shared" ref="K33" si="79">F33/2</f>
        <v>0</v>
      </c>
      <c r="L33" s="33">
        <f t="shared" si="62"/>
        <v>15934</v>
      </c>
      <c r="M33" s="34"/>
      <c r="N33" s="34"/>
      <c r="P33" s="34"/>
    </row>
    <row r="34" spans="1:16" s="7" customFormat="1" ht="19.95" customHeight="1">
      <c r="A34" s="20">
        <v>26</v>
      </c>
      <c r="B34" s="21" t="s">
        <v>16</v>
      </c>
      <c r="C34" s="29">
        <v>199906</v>
      </c>
      <c r="D34" s="30">
        <v>0</v>
      </c>
      <c r="E34" s="30"/>
      <c r="F34" s="30">
        <v>0</v>
      </c>
      <c r="G34" s="29">
        <f t="shared" ref="G34" si="80">SUM(C34:F34)</f>
        <v>199906</v>
      </c>
      <c r="H34" s="29">
        <f t="shared" si="17"/>
        <v>49976.5</v>
      </c>
      <c r="I34" s="31">
        <f t="shared" ref="I34" si="81">D34/2</f>
        <v>0</v>
      </c>
      <c r="J34" s="30">
        <f t="shared" si="27"/>
        <v>0</v>
      </c>
      <c r="K34" s="30">
        <f t="shared" ref="K34" si="82">F34/2</f>
        <v>0</v>
      </c>
      <c r="L34" s="33">
        <f t="shared" ref="L34" si="83">K34+J34+I34+H34</f>
        <v>49976.5</v>
      </c>
      <c r="M34" s="34"/>
      <c r="N34" s="34"/>
      <c r="P34" s="34"/>
    </row>
    <row r="35" spans="1:16" s="7" customFormat="1" ht="30" customHeight="1">
      <c r="A35" s="20">
        <v>27</v>
      </c>
      <c r="B35" s="21" t="s">
        <v>50</v>
      </c>
      <c r="C35" s="29">
        <v>102657</v>
      </c>
      <c r="D35" s="37">
        <v>46691</v>
      </c>
      <c r="E35" s="30"/>
      <c r="F35" s="30">
        <v>0</v>
      </c>
      <c r="G35" s="29">
        <f t="shared" ref="G35" si="84">SUM(C35:F35)</f>
        <v>149348</v>
      </c>
      <c r="H35" s="29">
        <f t="shared" si="17"/>
        <v>25664.25</v>
      </c>
      <c r="I35" s="37">
        <f>D35/4</f>
        <v>11672.75</v>
      </c>
      <c r="J35" s="30">
        <f t="shared" si="27"/>
        <v>0</v>
      </c>
      <c r="K35" s="30">
        <f t="shared" ref="K35" si="85">F35/2</f>
        <v>0</v>
      </c>
      <c r="L35" s="33">
        <f t="shared" si="62"/>
        <v>37337</v>
      </c>
      <c r="M35" s="34"/>
      <c r="N35" s="34"/>
      <c r="P35" s="34"/>
    </row>
    <row r="36" spans="1:16" s="7" customFormat="1" ht="30" customHeight="1">
      <c r="A36" s="20">
        <v>28</v>
      </c>
      <c r="B36" s="25" t="s">
        <v>52</v>
      </c>
      <c r="C36" s="29">
        <v>234463</v>
      </c>
      <c r="D36" s="30">
        <v>0</v>
      </c>
      <c r="E36" s="30"/>
      <c r="F36" s="30">
        <v>0</v>
      </c>
      <c r="G36" s="29">
        <f t="shared" ref="G36" si="86">SUM(C36:F36)</f>
        <v>234463</v>
      </c>
      <c r="H36" s="29">
        <f t="shared" si="17"/>
        <v>58615.75</v>
      </c>
      <c r="I36" s="31">
        <f t="shared" ref="I36" si="87">D36/2</f>
        <v>0</v>
      </c>
      <c r="J36" s="30">
        <f t="shared" si="27"/>
        <v>0</v>
      </c>
      <c r="K36" s="30">
        <f t="shared" ref="K36" si="88">F36/2</f>
        <v>0</v>
      </c>
      <c r="L36" s="33">
        <f t="shared" ref="L36" si="89">K36+J36+I36+H36</f>
        <v>58615.75</v>
      </c>
      <c r="M36" s="34"/>
      <c r="N36" s="34"/>
      <c r="P36" s="34"/>
    </row>
    <row r="37" spans="1:16" s="7" customFormat="1" ht="30" customHeight="1">
      <c r="A37" s="20">
        <v>29</v>
      </c>
      <c r="B37" s="21" t="s">
        <v>51</v>
      </c>
      <c r="C37" s="29">
        <v>188209</v>
      </c>
      <c r="D37" s="30">
        <v>0</v>
      </c>
      <c r="E37" s="29">
        <v>438000</v>
      </c>
      <c r="F37" s="30">
        <v>0</v>
      </c>
      <c r="G37" s="29">
        <f t="shared" ref="G37" si="90">SUM(C37:F37)</f>
        <v>626209</v>
      </c>
      <c r="H37" s="29">
        <f t="shared" si="17"/>
        <v>47052.25</v>
      </c>
      <c r="I37" s="31">
        <f t="shared" ref="I37" si="91">D37/2</f>
        <v>0</v>
      </c>
      <c r="J37" s="32">
        <f t="shared" si="27"/>
        <v>109500</v>
      </c>
      <c r="K37" s="30">
        <f t="shared" ref="K37" si="92">F37/2</f>
        <v>0</v>
      </c>
      <c r="L37" s="33">
        <f t="shared" si="62"/>
        <v>156552.25</v>
      </c>
      <c r="M37" s="34"/>
      <c r="N37" s="34"/>
      <c r="P37" s="34"/>
    </row>
    <row r="38" spans="1:16" s="7" customFormat="1" ht="19.95" customHeight="1">
      <c r="A38" s="20">
        <v>30</v>
      </c>
      <c r="B38" s="21" t="s">
        <v>17</v>
      </c>
      <c r="C38" s="29">
        <v>4928721</v>
      </c>
      <c r="D38" s="30">
        <v>0</v>
      </c>
      <c r="E38" s="29">
        <v>25000</v>
      </c>
      <c r="F38" s="30">
        <v>0</v>
      </c>
      <c r="G38" s="29">
        <f t="shared" ref="G38" si="93">SUM(C38:F38)</f>
        <v>4953721</v>
      </c>
      <c r="H38" s="29">
        <f t="shared" si="17"/>
        <v>1232180.25</v>
      </c>
      <c r="I38" s="31">
        <f t="shared" ref="I38" si="94">D38/2</f>
        <v>0</v>
      </c>
      <c r="J38" s="32">
        <f t="shared" si="27"/>
        <v>6250</v>
      </c>
      <c r="K38" s="30">
        <f t="shared" ref="K38" si="95">F38/2</f>
        <v>0</v>
      </c>
      <c r="L38" s="33">
        <f t="shared" ref="L38" si="96">K38+J38+I38+H38</f>
        <v>1238430.25</v>
      </c>
      <c r="M38" s="34"/>
      <c r="N38" s="34"/>
      <c r="P38" s="34"/>
    </row>
    <row r="39" spans="1:16" s="7" customFormat="1" ht="19.95" customHeight="1">
      <c r="A39" s="20">
        <v>31</v>
      </c>
      <c r="B39" s="21" t="s">
        <v>53</v>
      </c>
      <c r="C39" s="29">
        <v>2864876</v>
      </c>
      <c r="D39" s="30">
        <v>0</v>
      </c>
      <c r="E39" s="29">
        <v>830954</v>
      </c>
      <c r="F39" s="30">
        <v>0</v>
      </c>
      <c r="G39" s="29">
        <f t="shared" ref="G39" si="97">SUM(C39:F39)</f>
        <v>3695830</v>
      </c>
      <c r="H39" s="29">
        <f t="shared" si="17"/>
        <v>716219</v>
      </c>
      <c r="I39" s="31">
        <f t="shared" ref="I39" si="98">D39/2</f>
        <v>0</v>
      </c>
      <c r="J39" s="32">
        <f t="shared" si="27"/>
        <v>207738.5</v>
      </c>
      <c r="K39" s="30">
        <f t="shared" ref="K39" si="99">F39/2</f>
        <v>0</v>
      </c>
      <c r="L39" s="33">
        <f t="shared" ref="L39" si="100">K39+J39+I39+H39</f>
        <v>923957.5</v>
      </c>
      <c r="M39" s="34"/>
      <c r="N39" s="34"/>
      <c r="P39" s="34"/>
    </row>
    <row r="40" spans="1:16" s="7" customFormat="1" ht="30" customHeight="1">
      <c r="A40" s="20">
        <v>32</v>
      </c>
      <c r="B40" s="21" t="s">
        <v>18</v>
      </c>
      <c r="C40" s="29">
        <v>136362</v>
      </c>
      <c r="D40" s="30">
        <v>0</v>
      </c>
      <c r="E40" s="35">
        <v>20000</v>
      </c>
      <c r="F40" s="30">
        <v>0</v>
      </c>
      <c r="G40" s="29">
        <f t="shared" ref="G40" si="101">SUM(C40:F40)</f>
        <v>156362</v>
      </c>
      <c r="H40" s="29">
        <f t="shared" si="17"/>
        <v>34090.5</v>
      </c>
      <c r="I40" s="31">
        <f t="shared" ref="I40" si="102">D40/2</f>
        <v>0</v>
      </c>
      <c r="J40" s="32">
        <f t="shared" si="27"/>
        <v>5000</v>
      </c>
      <c r="K40" s="30">
        <f t="shared" ref="K40" si="103">F40/2</f>
        <v>0</v>
      </c>
      <c r="L40" s="33">
        <f t="shared" si="62"/>
        <v>39090.5</v>
      </c>
      <c r="M40" s="34"/>
      <c r="N40" s="34"/>
      <c r="P40" s="34"/>
    </row>
    <row r="41" spans="1:16" s="7" customFormat="1" ht="30" customHeight="1">
      <c r="A41" s="20">
        <v>33</v>
      </c>
      <c r="B41" s="21" t="s">
        <v>54</v>
      </c>
      <c r="C41" s="29">
        <v>477717</v>
      </c>
      <c r="D41" s="30">
        <v>0</v>
      </c>
      <c r="E41" s="29">
        <v>1075340</v>
      </c>
      <c r="F41" s="30">
        <v>0</v>
      </c>
      <c r="G41" s="29">
        <f t="shared" ref="G41" si="104">SUM(C41:F41)</f>
        <v>1553057</v>
      </c>
      <c r="H41" s="29">
        <f t="shared" si="17"/>
        <v>119429.25</v>
      </c>
      <c r="I41" s="31">
        <f t="shared" ref="I41" si="105">D41/2</f>
        <v>0</v>
      </c>
      <c r="J41" s="32">
        <f t="shared" si="27"/>
        <v>268835</v>
      </c>
      <c r="K41" s="30">
        <f t="shared" ref="K41" si="106">F41/2</f>
        <v>0</v>
      </c>
      <c r="L41" s="33">
        <f t="shared" ref="L41" si="107">K41+J41+I41+H41</f>
        <v>388264.25</v>
      </c>
      <c r="M41" s="34"/>
      <c r="N41" s="34"/>
      <c r="P41" s="34"/>
    </row>
    <row r="42" spans="1:16" s="7" customFormat="1" ht="30" customHeight="1">
      <c r="A42" s="20" t="s">
        <v>4</v>
      </c>
      <c r="B42" s="22" t="s">
        <v>19</v>
      </c>
      <c r="C42" s="35"/>
      <c r="D42" s="39">
        <v>60490</v>
      </c>
      <c r="E42" s="30"/>
      <c r="F42" s="30">
        <v>0</v>
      </c>
      <c r="G42" s="36">
        <f>SUM(C42:F42)</f>
        <v>60490</v>
      </c>
      <c r="H42" s="29">
        <f t="shared" si="17"/>
        <v>0</v>
      </c>
      <c r="I42" s="37">
        <f>D42/4</f>
        <v>15122.5</v>
      </c>
      <c r="J42" s="32">
        <f>E42/4</f>
        <v>0</v>
      </c>
      <c r="K42" s="30">
        <f t="shared" ref="I42:K43" si="108">F42/2</f>
        <v>0</v>
      </c>
      <c r="L42" s="38">
        <f t="shared" si="62"/>
        <v>15122.5</v>
      </c>
      <c r="M42" s="34"/>
      <c r="N42" s="34"/>
      <c r="P42" s="34"/>
    </row>
    <row r="43" spans="1:16" s="7" customFormat="1" ht="19.95" customHeight="1">
      <c r="A43" s="23">
        <v>34</v>
      </c>
      <c r="B43" s="24" t="s">
        <v>20</v>
      </c>
      <c r="C43" s="29">
        <v>2561178</v>
      </c>
      <c r="D43" s="30">
        <v>0</v>
      </c>
      <c r="E43" s="29">
        <v>2817148</v>
      </c>
      <c r="F43" s="30">
        <v>0</v>
      </c>
      <c r="G43" s="29">
        <f t="shared" ref="G43" si="109">SUM(C43:F43)</f>
        <v>5378326</v>
      </c>
      <c r="H43" s="29">
        <f t="shared" si="17"/>
        <v>640294.5</v>
      </c>
      <c r="I43" s="31">
        <f t="shared" si="108"/>
        <v>0</v>
      </c>
      <c r="J43" s="32">
        <f t="shared" si="27"/>
        <v>704287</v>
      </c>
      <c r="K43" s="30">
        <f t="shared" si="108"/>
        <v>0</v>
      </c>
      <c r="L43" s="33">
        <f t="shared" si="62"/>
        <v>1344581.5</v>
      </c>
      <c r="M43" s="34"/>
      <c r="N43" s="34"/>
      <c r="P43" s="34"/>
    </row>
    <row r="44" spans="1:16" s="7" customFormat="1" ht="19.95" customHeight="1">
      <c r="A44" s="18">
        <v>35</v>
      </c>
      <c r="B44" s="19" t="s">
        <v>55</v>
      </c>
      <c r="C44" s="29">
        <v>3397040</v>
      </c>
      <c r="D44" s="30">
        <v>0</v>
      </c>
      <c r="E44" s="29">
        <v>8196402</v>
      </c>
      <c r="F44" s="30">
        <v>0</v>
      </c>
      <c r="G44" s="29">
        <f t="shared" ref="G44" si="110">SUM(C44:F44)</f>
        <v>11593442</v>
      </c>
      <c r="H44" s="29">
        <f t="shared" si="17"/>
        <v>849260</v>
      </c>
      <c r="I44" s="31">
        <f t="shared" ref="I44" si="111">D44/2</f>
        <v>0</v>
      </c>
      <c r="J44" s="32">
        <f t="shared" si="27"/>
        <v>2049100.5</v>
      </c>
      <c r="K44" s="30">
        <f t="shared" ref="K44" si="112">F44/2</f>
        <v>0</v>
      </c>
      <c r="L44" s="33">
        <f t="shared" ref="L44" si="113">K44+J44+I44+H44</f>
        <v>2898360.5</v>
      </c>
      <c r="M44" s="34"/>
      <c r="N44" s="34"/>
      <c r="P44" s="34"/>
    </row>
    <row r="45" spans="1:16" s="7" customFormat="1" ht="30" customHeight="1">
      <c r="A45" s="20">
        <v>36</v>
      </c>
      <c r="B45" s="21" t="s">
        <v>56</v>
      </c>
      <c r="C45" s="29">
        <v>65631</v>
      </c>
      <c r="D45" s="30">
        <v>0</v>
      </c>
      <c r="E45" s="30"/>
      <c r="F45" s="30">
        <v>0</v>
      </c>
      <c r="G45" s="29">
        <f t="shared" ref="G45" si="114">SUM(C45:F45)</f>
        <v>65631</v>
      </c>
      <c r="H45" s="29">
        <f t="shared" si="17"/>
        <v>16407.75</v>
      </c>
      <c r="I45" s="31">
        <f t="shared" ref="I45" si="115">D45/2</f>
        <v>0</v>
      </c>
      <c r="J45" s="30">
        <f t="shared" si="27"/>
        <v>0</v>
      </c>
      <c r="K45" s="30">
        <f t="shared" ref="K45" si="116">F45/2</f>
        <v>0</v>
      </c>
      <c r="L45" s="33">
        <f t="shared" si="62"/>
        <v>16407.75</v>
      </c>
      <c r="M45" s="34"/>
      <c r="N45" s="34"/>
      <c r="P45" s="34"/>
    </row>
    <row r="46" spans="1:16" s="7" customFormat="1" ht="19.95" customHeight="1">
      <c r="A46" s="20">
        <v>37</v>
      </c>
      <c r="B46" s="21" t="s">
        <v>57</v>
      </c>
      <c r="C46" s="29">
        <v>696799</v>
      </c>
      <c r="D46" s="30">
        <v>0</v>
      </c>
      <c r="E46" s="29">
        <v>50000</v>
      </c>
      <c r="F46" s="30">
        <v>0</v>
      </c>
      <c r="G46" s="29">
        <f t="shared" ref="G46" si="117">SUM(C46:F46)</f>
        <v>746799</v>
      </c>
      <c r="H46" s="29">
        <f t="shared" si="17"/>
        <v>174199.75</v>
      </c>
      <c r="I46" s="31">
        <f t="shared" ref="I46" si="118">D46/2</f>
        <v>0</v>
      </c>
      <c r="J46" s="32">
        <f t="shared" si="27"/>
        <v>12500</v>
      </c>
      <c r="K46" s="30">
        <f t="shared" ref="K46" si="119">F46/2</f>
        <v>0</v>
      </c>
      <c r="L46" s="33">
        <f t="shared" ref="L46" si="120">K46+J46+I46+H46</f>
        <v>186699.75</v>
      </c>
      <c r="M46" s="34"/>
      <c r="N46" s="34"/>
      <c r="P46" s="34"/>
    </row>
    <row r="47" spans="1:16" s="7" customFormat="1" ht="30" customHeight="1">
      <c r="A47" s="20">
        <v>38</v>
      </c>
      <c r="B47" s="21" t="s">
        <v>58</v>
      </c>
      <c r="C47" s="29">
        <v>2921717</v>
      </c>
      <c r="D47" s="30">
        <v>0</v>
      </c>
      <c r="E47" s="29">
        <v>312171</v>
      </c>
      <c r="F47" s="30">
        <v>0</v>
      </c>
      <c r="G47" s="29">
        <f t="shared" ref="G47:G54" si="121">SUM(C47:F47)</f>
        <v>3233888</v>
      </c>
      <c r="H47" s="29">
        <f t="shared" si="17"/>
        <v>730429.25</v>
      </c>
      <c r="I47" s="31">
        <f t="shared" ref="I47" si="122">D47/2</f>
        <v>0</v>
      </c>
      <c r="J47" s="32">
        <f t="shared" si="27"/>
        <v>78042.75</v>
      </c>
      <c r="K47" s="30">
        <f t="shared" ref="K47" si="123">F47/2</f>
        <v>0</v>
      </c>
      <c r="L47" s="33">
        <f t="shared" si="62"/>
        <v>808472</v>
      </c>
      <c r="M47" s="34"/>
      <c r="N47" s="34"/>
      <c r="P47" s="34"/>
    </row>
    <row r="48" spans="1:16" s="7" customFormat="1" ht="30" customHeight="1">
      <c r="A48" s="20">
        <v>39</v>
      </c>
      <c r="B48" s="21" t="s">
        <v>21</v>
      </c>
      <c r="C48" s="29">
        <v>207593</v>
      </c>
      <c r="D48" s="30">
        <v>0</v>
      </c>
      <c r="E48" s="29">
        <v>241860</v>
      </c>
      <c r="F48" s="30">
        <v>0</v>
      </c>
      <c r="G48" s="29">
        <f t="shared" si="121"/>
        <v>449453</v>
      </c>
      <c r="H48" s="29">
        <f t="shared" si="17"/>
        <v>51898.25</v>
      </c>
      <c r="I48" s="31">
        <f t="shared" ref="I48" si="124">D48/2</f>
        <v>0</v>
      </c>
      <c r="J48" s="32">
        <f t="shared" si="27"/>
        <v>60465</v>
      </c>
      <c r="K48" s="30">
        <f t="shared" ref="K48" si="125">F48/2</f>
        <v>0</v>
      </c>
      <c r="L48" s="33">
        <f t="shared" ref="L48" si="126">K48+J48+I48+H48</f>
        <v>112363.25</v>
      </c>
      <c r="M48" s="34"/>
      <c r="N48" s="34"/>
      <c r="P48" s="34"/>
    </row>
    <row r="49" spans="1:17" s="7" customFormat="1" ht="30" customHeight="1">
      <c r="A49" s="20">
        <v>40</v>
      </c>
      <c r="B49" s="21" t="s">
        <v>22</v>
      </c>
      <c r="C49" s="29">
        <v>310936</v>
      </c>
      <c r="D49" s="30">
        <v>0</v>
      </c>
      <c r="E49" s="29">
        <v>747476</v>
      </c>
      <c r="F49" s="30">
        <v>0</v>
      </c>
      <c r="G49" s="29">
        <f t="shared" si="121"/>
        <v>1058412</v>
      </c>
      <c r="H49" s="29">
        <f t="shared" si="17"/>
        <v>77734</v>
      </c>
      <c r="I49" s="31">
        <f t="shared" ref="I49" si="127">D49/2</f>
        <v>0</v>
      </c>
      <c r="J49" s="32">
        <f t="shared" si="27"/>
        <v>186869</v>
      </c>
      <c r="K49" s="30">
        <f t="shared" ref="K49" si="128">F49/2</f>
        <v>0</v>
      </c>
      <c r="L49" s="33">
        <f t="shared" si="62"/>
        <v>264603</v>
      </c>
      <c r="M49" s="34"/>
      <c r="N49" s="34"/>
      <c r="P49" s="34"/>
    </row>
    <row r="50" spans="1:17" s="7" customFormat="1" ht="19.95" customHeight="1">
      <c r="A50" s="20">
        <v>41</v>
      </c>
      <c r="B50" s="21" t="s">
        <v>59</v>
      </c>
      <c r="C50" s="29">
        <v>2815150</v>
      </c>
      <c r="D50" s="30">
        <v>0</v>
      </c>
      <c r="E50" s="29">
        <v>592353</v>
      </c>
      <c r="F50" s="30">
        <v>0</v>
      </c>
      <c r="G50" s="29">
        <f t="shared" si="121"/>
        <v>3407503</v>
      </c>
      <c r="H50" s="29">
        <f t="shared" si="17"/>
        <v>703787.5</v>
      </c>
      <c r="I50" s="31">
        <f t="shared" ref="I50" si="129">D50/2</f>
        <v>0</v>
      </c>
      <c r="J50" s="32">
        <f t="shared" si="27"/>
        <v>148088.25</v>
      </c>
      <c r="K50" s="30">
        <f t="shared" ref="K50" si="130">F50/2</f>
        <v>0</v>
      </c>
      <c r="L50" s="33">
        <f t="shared" ref="L50" si="131">K50+J50+I50+H50</f>
        <v>851875.75</v>
      </c>
      <c r="M50" s="34"/>
      <c r="N50" s="34"/>
      <c r="P50" s="34"/>
    </row>
    <row r="51" spans="1:17" s="7" customFormat="1" ht="19.95" customHeight="1">
      <c r="A51" s="20">
        <v>42</v>
      </c>
      <c r="B51" s="21" t="s">
        <v>23</v>
      </c>
      <c r="C51" s="29">
        <v>85489</v>
      </c>
      <c r="D51" s="30">
        <v>0</v>
      </c>
      <c r="E51" s="30"/>
      <c r="F51" s="30">
        <v>0</v>
      </c>
      <c r="G51" s="29">
        <f t="shared" si="121"/>
        <v>85489</v>
      </c>
      <c r="H51" s="29">
        <f t="shared" si="17"/>
        <v>21372.25</v>
      </c>
      <c r="I51" s="31">
        <f t="shared" ref="I51" si="132">D51/2</f>
        <v>0</v>
      </c>
      <c r="J51" s="30">
        <f t="shared" si="27"/>
        <v>0</v>
      </c>
      <c r="K51" s="30">
        <f t="shared" ref="K51" si="133">F51/2</f>
        <v>0</v>
      </c>
      <c r="L51" s="33">
        <f t="shared" si="62"/>
        <v>21372.25</v>
      </c>
      <c r="M51" s="34"/>
      <c r="N51" s="34"/>
      <c r="P51" s="34"/>
    </row>
    <row r="52" spans="1:17" s="7" customFormat="1" ht="30" customHeight="1">
      <c r="A52" s="20">
        <v>43</v>
      </c>
      <c r="B52" s="21" t="s">
        <v>24</v>
      </c>
      <c r="C52" s="29">
        <v>1447152</v>
      </c>
      <c r="D52" s="30">
        <v>0</v>
      </c>
      <c r="E52" s="30"/>
      <c r="F52" s="30">
        <v>0</v>
      </c>
      <c r="G52" s="29">
        <f t="shared" si="121"/>
        <v>1447152</v>
      </c>
      <c r="H52" s="29">
        <f t="shared" si="17"/>
        <v>361788</v>
      </c>
      <c r="I52" s="31">
        <f t="shared" ref="I52" si="134">D52/2</f>
        <v>0</v>
      </c>
      <c r="J52" s="30">
        <f t="shared" si="27"/>
        <v>0</v>
      </c>
      <c r="K52" s="30">
        <f t="shared" ref="K52" si="135">F52/2</f>
        <v>0</v>
      </c>
      <c r="L52" s="33">
        <f t="shared" si="62"/>
        <v>361788</v>
      </c>
      <c r="M52" s="34"/>
      <c r="N52" s="34"/>
      <c r="P52" s="34"/>
    </row>
    <row r="53" spans="1:17" s="7" customFormat="1" ht="22.2" customHeight="1">
      <c r="A53" s="27">
        <v>46</v>
      </c>
      <c r="B53" s="28" t="s">
        <v>25</v>
      </c>
      <c r="C53" s="29">
        <v>330510</v>
      </c>
      <c r="D53" s="30">
        <v>0</v>
      </c>
      <c r="E53" s="30"/>
      <c r="F53" s="30">
        <v>0</v>
      </c>
      <c r="G53" s="29">
        <f t="shared" si="121"/>
        <v>330510</v>
      </c>
      <c r="H53" s="29">
        <f t="shared" si="17"/>
        <v>82627.5</v>
      </c>
      <c r="I53" s="31">
        <f t="shared" ref="I53" si="136">D53/2</f>
        <v>0</v>
      </c>
      <c r="J53" s="30">
        <f t="shared" si="27"/>
        <v>0</v>
      </c>
      <c r="K53" s="30">
        <f t="shared" ref="K53" si="137">F53/2</f>
        <v>0</v>
      </c>
      <c r="L53" s="33">
        <f>K53+J53+I53+H53</f>
        <v>82627.5</v>
      </c>
      <c r="M53" s="34"/>
      <c r="N53" s="34"/>
      <c r="P53" s="34"/>
    </row>
    <row r="54" spans="1:17" s="7" customFormat="1" ht="22.2" customHeight="1">
      <c r="A54" s="18">
        <v>47</v>
      </c>
      <c r="B54" s="19" t="s">
        <v>60</v>
      </c>
      <c r="C54" s="29">
        <v>283643</v>
      </c>
      <c r="D54" s="30">
        <v>0</v>
      </c>
      <c r="E54" s="32">
        <v>114683</v>
      </c>
      <c r="F54" s="30">
        <v>0</v>
      </c>
      <c r="G54" s="29">
        <f t="shared" si="121"/>
        <v>398326</v>
      </c>
      <c r="H54" s="29">
        <f t="shared" si="17"/>
        <v>70910.75</v>
      </c>
      <c r="I54" s="31">
        <f t="shared" ref="I54" si="138">D54/2</f>
        <v>0</v>
      </c>
      <c r="J54" s="32">
        <f t="shared" si="27"/>
        <v>28670.75</v>
      </c>
      <c r="K54" s="30">
        <f t="shared" ref="K54" si="139">F54/2</f>
        <v>0</v>
      </c>
      <c r="L54" s="33">
        <f>K54+J54+I54+H54</f>
        <v>99581.5</v>
      </c>
      <c r="M54" s="34"/>
      <c r="N54" s="34"/>
      <c r="P54" s="34"/>
    </row>
    <row r="55" spans="1:17" s="7" customFormat="1" ht="22.2" customHeight="1">
      <c r="A55" s="40"/>
      <c r="B55" s="6" t="s">
        <v>29</v>
      </c>
      <c r="C55" s="41">
        <f>SUM(C8:C54)</f>
        <v>68518321</v>
      </c>
      <c r="D55" s="42">
        <f t="shared" ref="D55:F55" si="140">SUM(D8:D54)</f>
        <v>6226866</v>
      </c>
      <c r="E55" s="41">
        <f t="shared" si="140"/>
        <v>17307035</v>
      </c>
      <c r="F55" s="42">
        <f t="shared" si="140"/>
        <v>807002</v>
      </c>
      <c r="G55" s="43">
        <f>SUM(G8:G54)</f>
        <v>92859224</v>
      </c>
      <c r="H55" s="41">
        <f>SUM(H8:H54)</f>
        <v>17129580.25</v>
      </c>
      <c r="I55" s="42">
        <f t="shared" ref="I55:K55" si="141">SUM(I8:I54)</f>
        <v>1556716.5</v>
      </c>
      <c r="J55" s="41">
        <f t="shared" si="141"/>
        <v>4326758.75</v>
      </c>
      <c r="K55" s="42">
        <f t="shared" si="141"/>
        <v>201750.5</v>
      </c>
      <c r="L55" s="41">
        <f>SUM(L8:L54)</f>
        <v>23214806</v>
      </c>
      <c r="M55" s="34"/>
      <c r="N55" s="34"/>
      <c r="O55" s="44"/>
      <c r="P55" s="44"/>
      <c r="Q55" s="45"/>
    </row>
    <row r="56" spans="1:17" ht="18" customHeight="1">
      <c r="G56" s="1">
        <f>G55/4</f>
        <v>23214806</v>
      </c>
      <c r="L56" s="5">
        <f>L55-G56</f>
        <v>0</v>
      </c>
    </row>
    <row r="57" spans="1:17">
      <c r="C57" s="5"/>
      <c r="D57" s="5"/>
      <c r="E57" s="5"/>
      <c r="F57" s="5"/>
      <c r="G57" s="5"/>
      <c r="H57" s="8"/>
      <c r="I57" s="5"/>
      <c r="J57" s="5"/>
      <c r="K57" s="5"/>
    </row>
    <row r="58" spans="1:17">
      <c r="L58" s="5"/>
    </row>
    <row r="59" spans="1:17">
      <c r="L59" s="5"/>
    </row>
    <row r="60" spans="1:17">
      <c r="H60" s="5"/>
      <c r="L60" s="9"/>
    </row>
    <row r="61" spans="1:17">
      <c r="B61" s="1"/>
      <c r="L61" s="10"/>
      <c r="N61" s="5"/>
    </row>
    <row r="62" spans="1:17">
      <c r="B62" s="1"/>
    </row>
    <row r="63" spans="1:17">
      <c r="B63" s="1"/>
    </row>
    <row r="64" spans="1:17">
      <c r="G64" s="5"/>
      <c r="L64" s="5"/>
    </row>
    <row r="65" spans="2:10">
      <c r="G65" s="5"/>
    </row>
    <row r="71" spans="2:10">
      <c r="B71" s="11"/>
    </row>
    <row r="73" spans="2:10">
      <c r="I73" s="1">
        <v>3</v>
      </c>
      <c r="J73" s="1">
        <f>INT(I73/2+0.5)</f>
        <v>2</v>
      </c>
    </row>
  </sheetData>
  <autoFilter ref="A7:L55"/>
  <mergeCells count="12">
    <mergeCell ref="C5:D5"/>
    <mergeCell ref="A1:L1"/>
    <mergeCell ref="A2:L2"/>
    <mergeCell ref="A4:A6"/>
    <mergeCell ref="B4:B6"/>
    <mergeCell ref="C4:G4"/>
    <mergeCell ref="H4:L4"/>
    <mergeCell ref="E5:F5"/>
    <mergeCell ref="G5:G6"/>
    <mergeCell ref="H5:I5"/>
    <mergeCell ref="J5:K5"/>
    <mergeCell ref="L5:L6"/>
  </mergeCells>
  <printOptions horizontalCentered="1"/>
  <pageMargins left="0.55118110236220474" right="0.55118110236220474" top="0.74803149606299213" bottom="1.5748031496062993" header="0.27559055118110237" footer="1.1811023622047245"/>
  <pageSetup paperSize="9" scale="93" orientation="portrait" r:id="rId1"/>
  <headerFooter>
    <oddFooter>&amp;C&amp;"Times New Roman,Bold"(ii)</oddFooter>
  </headerFooter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01-03-2021</vt:lpstr>
      <vt:lpstr>'01-03-2021'!Print_Area</vt:lpstr>
      <vt:lpstr>'01-03-2021'!Print_Titles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sonam</dc:creator>
  <cp:lastModifiedBy>lenovo</cp:lastModifiedBy>
  <cp:lastPrinted>2021-03-15T15:01:15Z</cp:lastPrinted>
  <dcterms:created xsi:type="dcterms:W3CDTF">2013-11-18T06:03:37Z</dcterms:created>
  <dcterms:modified xsi:type="dcterms:W3CDTF">2021-03-15T15:02:08Z</dcterms:modified>
</cp:coreProperties>
</file>