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0" windowWidth="7710" windowHeight="2460"/>
  </bookViews>
  <sheets>
    <sheet name="dem12" sheetId="1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'dem12'!$A$20:$L$511</definedName>
    <definedName name="_rec2" localSheetId="0">'dem12'!#REF!</definedName>
    <definedName name="_Regression_Int" localSheetId="0" hidden="1">1</definedName>
    <definedName name="charged">#REF!</definedName>
    <definedName name="da">#REF!</definedName>
    <definedName name="ecolorec" localSheetId="0">'dem12'!$D$517:$L$517</definedName>
    <definedName name="EcoRecCap" localSheetId="0">'dem12'!#REF!</definedName>
    <definedName name="ecoRecRev" localSheetId="0">'dem12'!$D$519:$L$519</definedName>
    <definedName name="ee" localSheetId="0">'dem12'!$D$483:$L$483</definedName>
    <definedName name="Fishrev">#REF!</definedName>
    <definedName name="fwl" localSheetId="0">'dem12'!$D$436:$L$436</definedName>
    <definedName name="fwlcap" localSheetId="0">'dem12'!$D$509:$L$509</definedName>
    <definedName name="fwlrec" localSheetId="0">'dem12'!#REF!</definedName>
    <definedName name="fwlrec1" localSheetId="0">'dem12'!$D$513:$L$513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'dem12'!$K$511</definedName>
    <definedName name="Nutrition" localSheetId="0">#REF!</definedName>
    <definedName name="oas" localSheetId="0">'dem12'!#REF!</definedName>
    <definedName name="otd" localSheetId="0">'dem12'!$D$27:$L$27</definedName>
    <definedName name="otdrec" localSheetId="0">'dem12'!#REF!</definedName>
    <definedName name="_xlnm.Print_Area" localSheetId="0">'dem12'!$A$1:$L$520</definedName>
    <definedName name="_xlnm.Print_Titles" localSheetId="0">'dem12'!$17:$20</definedName>
    <definedName name="rec">'dem12'!$D$513:$L$513</definedName>
    <definedName name="reform">#REF!</definedName>
    <definedName name="revise" localSheetId="0">'dem12'!#REF!</definedName>
    <definedName name="scst" localSheetId="0">#REF!</definedName>
    <definedName name="SocialSecurity" localSheetId="0">#REF!</definedName>
    <definedName name="socialwelfare" localSheetId="0">#REF!</definedName>
    <definedName name="spfrd" localSheetId="0">'dem12'!#REF!</definedName>
    <definedName name="summary" localSheetId="0">'dem12'!#REF!</definedName>
    <definedName name="swc" localSheetId="0">'dem12'!$D$98:$L$98</definedName>
    <definedName name="udhd">#REF!</definedName>
    <definedName name="urbancap">#REF!</definedName>
    <definedName name="voted" localSheetId="0">'dem12'!$E$15:$G$15</definedName>
    <definedName name="watercap">#REF!</definedName>
    <definedName name="welfarecap" localSheetId="0">#REF!</definedName>
    <definedName name="Z_239EE218_578E_4317_BEED_14D5D7089E27_.wvu.Cols" localSheetId="0" hidden="1">'dem12'!#REF!</definedName>
    <definedName name="Z_239EE218_578E_4317_BEED_14D5D7089E27_.wvu.FilterData" localSheetId="0" hidden="1">'dem12'!$A$1:$L$520</definedName>
    <definedName name="Z_239EE218_578E_4317_BEED_14D5D7089E27_.wvu.PrintArea" localSheetId="0" hidden="1">'dem12'!$A$1:$L$520</definedName>
    <definedName name="Z_239EE218_578E_4317_BEED_14D5D7089E27_.wvu.PrintTitles" localSheetId="0" hidden="1">'dem12'!$17:$20</definedName>
    <definedName name="Z_302A3EA3_AE96_11D5_A646_0050BA3D7AFD_.wvu.Cols" localSheetId="0" hidden="1">'dem12'!#REF!</definedName>
    <definedName name="Z_302A3EA3_AE96_11D5_A646_0050BA3D7AFD_.wvu.FilterData" localSheetId="0" hidden="1">'dem12'!$A$1:$L$520</definedName>
    <definedName name="Z_302A3EA3_AE96_11D5_A646_0050BA3D7AFD_.wvu.PrintArea" localSheetId="0" hidden="1">'dem12'!$A$1:$L$520</definedName>
    <definedName name="Z_302A3EA3_AE96_11D5_A646_0050BA3D7AFD_.wvu.PrintTitles" localSheetId="0" hidden="1">'dem12'!$17:$20</definedName>
    <definedName name="Z_36DBA021_0ECB_11D4_8064_004005726899_.wvu.Cols" localSheetId="0" hidden="1">'dem12'!#REF!</definedName>
    <definedName name="Z_36DBA021_0ECB_11D4_8064_004005726899_.wvu.FilterData" localSheetId="0" hidden="1">'dem12'!$C$22:$C$520</definedName>
    <definedName name="Z_36DBA021_0ECB_11D4_8064_004005726899_.wvu.PrintArea" localSheetId="0" hidden="1">'dem12'!$A$1:$L$520</definedName>
    <definedName name="Z_36DBA021_0ECB_11D4_8064_004005726899_.wvu.PrintTitles" localSheetId="0" hidden="1">'dem12'!$17:$20</definedName>
    <definedName name="Z_500B8DB8_F286_4AC6_8FFB_9BFEC967AB3A_.wvu.FilterData" localSheetId="0" hidden="1">'dem12'!$A$22:$L$520</definedName>
    <definedName name="Z_500B8DB8_F286_4AC6_8FFB_9BFEC967AB3A_.wvu.PrintArea" localSheetId="0" hidden="1">'dem12'!$A$1:$L$520</definedName>
    <definedName name="Z_500B8DB8_F286_4AC6_8FFB_9BFEC967AB3A_.wvu.PrintTitles" localSheetId="0" hidden="1">'dem12'!$17:$20</definedName>
    <definedName name="Z_93EBE921_AE91_11D5_8685_004005726899_.wvu.Cols" localSheetId="0" hidden="1">'dem12'!#REF!</definedName>
    <definedName name="Z_93EBE921_AE91_11D5_8685_004005726899_.wvu.FilterData" localSheetId="0" hidden="1">'dem12'!$C$22:$C$520</definedName>
    <definedName name="Z_93EBE921_AE91_11D5_8685_004005726899_.wvu.PrintArea" localSheetId="0" hidden="1">'dem12'!$A$1:$L$520</definedName>
    <definedName name="Z_93EBE921_AE91_11D5_8685_004005726899_.wvu.PrintTitles" localSheetId="0" hidden="1">'dem12'!$17:$20</definedName>
    <definedName name="Z_94DA79C1_0FDE_11D5_9579_000021DAEEA2_.wvu.Cols" localSheetId="0" hidden="1">'dem12'!#REF!</definedName>
    <definedName name="Z_94DA79C1_0FDE_11D5_9579_000021DAEEA2_.wvu.FilterData" localSheetId="0" hidden="1">'dem12'!$C$22:$C$520</definedName>
    <definedName name="Z_94DA79C1_0FDE_11D5_9579_000021DAEEA2_.wvu.PrintArea" localSheetId="0" hidden="1">'dem12'!$A$1:$L$520</definedName>
    <definedName name="Z_94DA79C1_0FDE_11D5_9579_000021DAEEA2_.wvu.PrintTitles" localSheetId="0" hidden="1">'dem12'!$17:$20</definedName>
    <definedName name="Z_B4CB098E_161F_11D5_8064_004005726899_.wvu.FilterData" localSheetId="0" hidden="1">'dem12'!$C$22:$C$520</definedName>
    <definedName name="Z_B4CB0999_161F_11D5_8064_004005726899_.wvu.FilterData" localSheetId="0" hidden="1">'dem12'!$C$22:$C$520</definedName>
    <definedName name="Z_C868F8C3_16D7_11D5_A68D_81D6213F5331_.wvu.Cols" localSheetId="0" hidden="1">'dem12'!#REF!</definedName>
    <definedName name="Z_C868F8C3_16D7_11D5_A68D_81D6213F5331_.wvu.FilterData" localSheetId="0" hidden="1">'dem12'!$C$22:$C$520</definedName>
    <definedName name="Z_C868F8C3_16D7_11D5_A68D_81D6213F5331_.wvu.PrintArea" localSheetId="0" hidden="1">'dem12'!$A$1:$L$520</definedName>
    <definedName name="Z_C868F8C3_16D7_11D5_A68D_81D6213F5331_.wvu.PrintTitles" localSheetId="0" hidden="1">'dem12'!$17:$20</definedName>
    <definedName name="Z_E5DF37BD_125C_11D5_8DC4_D0F5D88B3549_.wvu.Cols" localSheetId="0" hidden="1">'dem12'!#REF!</definedName>
    <definedName name="Z_E5DF37BD_125C_11D5_8DC4_D0F5D88B3549_.wvu.FilterData" localSheetId="0" hidden="1">'dem12'!$C$22:$C$520</definedName>
    <definedName name="Z_E5DF37BD_125C_11D5_8DC4_D0F5D88B3549_.wvu.PrintArea" localSheetId="0" hidden="1">'dem12'!$A$1:$L$520</definedName>
    <definedName name="Z_E5DF37BD_125C_11D5_8DC4_D0F5D88B3549_.wvu.PrintTitles" localSheetId="0" hidden="1">'dem12'!$17:$20</definedName>
    <definedName name="Z_F8ADACC1_164E_11D6_B603_000021DAEEA2_.wvu.Cols" localSheetId="0" hidden="1">'dem12'!#REF!</definedName>
    <definedName name="Z_F8ADACC1_164E_11D6_B603_000021DAEEA2_.wvu.FilterData" localSheetId="0" hidden="1">'dem12'!$C$22:$C$520</definedName>
    <definedName name="Z_F8ADACC1_164E_11D6_B603_000021DAEEA2_.wvu.PrintArea" localSheetId="0" hidden="1">'dem12'!$A$1:$L$520</definedName>
    <definedName name="Z_F8ADACC1_164E_11D6_B603_000021DAEEA2_.wvu.PrintTitles" localSheetId="0" hidden="1">'dem12'!$17:$20</definedName>
  </definedNames>
  <calcPr calcId="125725"/>
  <customWorkbookViews>
    <customWorkbookView name="S.D.Pradhan - Personal View" guid="{500B8DB8-F286-4AC6-8FFB-9BFEC967AB3A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D185" i="1"/>
  <c r="E185"/>
  <c r="F185"/>
  <c r="G185"/>
  <c r="H185"/>
  <c r="I185"/>
  <c r="J185"/>
  <c r="K185"/>
  <c r="D499"/>
  <c r="E499"/>
  <c r="F499"/>
  <c r="G499"/>
  <c r="H499"/>
  <c r="I499"/>
  <c r="J499"/>
  <c r="K499"/>
  <c r="K434"/>
  <c r="J434"/>
  <c r="I434"/>
  <c r="H434"/>
  <c r="G434"/>
  <c r="F434"/>
  <c r="E434"/>
  <c r="D434"/>
  <c r="L506" l="1"/>
  <c r="L507" s="1"/>
  <c r="L508" s="1"/>
  <c r="L492"/>
  <c r="L493" s="1"/>
  <c r="L498"/>
  <c r="L497"/>
  <c r="L479"/>
  <c r="L481" s="1"/>
  <c r="L471"/>
  <c r="L472" s="1"/>
  <c r="L473" s="1"/>
  <c r="L461"/>
  <c r="L460"/>
  <c r="L465"/>
  <c r="L517" s="1"/>
  <c r="L457"/>
  <c r="L456"/>
  <c r="L455"/>
  <c r="L454"/>
  <c r="L449"/>
  <c r="L450" s="1"/>
  <c r="L444"/>
  <c r="L443"/>
  <c r="L442"/>
  <c r="L433"/>
  <c r="L430"/>
  <c r="L424"/>
  <c r="L423"/>
  <c r="L419"/>
  <c r="L418"/>
  <c r="L417"/>
  <c r="L416"/>
  <c r="L415"/>
  <c r="L414"/>
  <c r="L399"/>
  <c r="L400" s="1"/>
  <c r="L408"/>
  <c r="L407"/>
  <c r="L406"/>
  <c r="L405"/>
  <c r="L404"/>
  <c r="L403"/>
  <c r="L391"/>
  <c r="L387"/>
  <c r="L386"/>
  <c r="L382"/>
  <c r="L378"/>
  <c r="L374"/>
  <c r="L373"/>
  <c r="L372"/>
  <c r="L367"/>
  <c r="L366"/>
  <c r="L365"/>
  <c r="L364"/>
  <c r="L363"/>
  <c r="L359"/>
  <c r="L358"/>
  <c r="L357"/>
  <c r="L356"/>
  <c r="L355"/>
  <c r="L354"/>
  <c r="L353"/>
  <c r="L349"/>
  <c r="L348"/>
  <c r="L347"/>
  <c r="L346"/>
  <c r="L345"/>
  <c r="L341"/>
  <c r="L340"/>
  <c r="L339"/>
  <c r="L338"/>
  <c r="L337"/>
  <c r="L336"/>
  <c r="L332"/>
  <c r="L331"/>
  <c r="L330"/>
  <c r="L329"/>
  <c r="L328"/>
  <c r="L327"/>
  <c r="L326"/>
  <c r="L322"/>
  <c r="L321"/>
  <c r="L320"/>
  <c r="L313"/>
  <c r="L314" s="1"/>
  <c r="L295"/>
  <c r="L296" s="1"/>
  <c r="L299"/>
  <c r="L300" s="1"/>
  <c r="L307"/>
  <c r="L306"/>
  <c r="L305"/>
  <c r="L304"/>
  <c r="L216"/>
  <c r="L217" s="1"/>
  <c r="L288"/>
  <c r="L289" s="1"/>
  <c r="L284"/>
  <c r="L285" s="1"/>
  <c r="L280"/>
  <c r="L281" s="1"/>
  <c r="L276"/>
  <c r="L277" s="1"/>
  <c r="L272"/>
  <c r="L273" s="1"/>
  <c r="L259"/>
  <c r="L260" s="1"/>
  <c r="L255"/>
  <c r="L256" s="1"/>
  <c r="L251"/>
  <c r="L252" s="1"/>
  <c r="L247"/>
  <c r="L248" s="1"/>
  <c r="L266"/>
  <c r="L265"/>
  <c r="L264"/>
  <c r="L263"/>
  <c r="L241"/>
  <c r="L240"/>
  <c r="L239"/>
  <c r="L235"/>
  <c r="L234"/>
  <c r="L233"/>
  <c r="L229"/>
  <c r="L228"/>
  <c r="L227"/>
  <c r="L223"/>
  <c r="L222"/>
  <c r="L221"/>
  <c r="L184"/>
  <c r="L185" s="1"/>
  <c r="L179"/>
  <c r="L178"/>
  <c r="L210"/>
  <c r="L211" s="1"/>
  <c r="L206"/>
  <c r="L203"/>
  <c r="L200"/>
  <c r="L197"/>
  <c r="L193"/>
  <c r="L192"/>
  <c r="L191"/>
  <c r="L190"/>
  <c r="L189"/>
  <c r="L172"/>
  <c r="L173" s="1"/>
  <c r="L174" s="1"/>
  <c r="L166"/>
  <c r="L165"/>
  <c r="L164"/>
  <c r="L163"/>
  <c r="L159"/>
  <c r="L158"/>
  <c r="L157"/>
  <c r="L151"/>
  <c r="L152" s="1"/>
  <c r="L147"/>
  <c r="L148" s="1"/>
  <c r="L143"/>
  <c r="L144" s="1"/>
  <c r="L128"/>
  <c r="L127"/>
  <c r="L126"/>
  <c r="L125"/>
  <c r="L121"/>
  <c r="L120"/>
  <c r="L119"/>
  <c r="L118"/>
  <c r="L114"/>
  <c r="L113"/>
  <c r="L112"/>
  <c r="L111"/>
  <c r="L107"/>
  <c r="L106"/>
  <c r="L105"/>
  <c r="L104"/>
  <c r="L137"/>
  <c r="L136"/>
  <c r="L135"/>
  <c r="L134"/>
  <c r="L133"/>
  <c r="L95"/>
  <c r="L96" s="1"/>
  <c r="L91"/>
  <c r="L92" s="1"/>
  <c r="L85"/>
  <c r="L86" s="1"/>
  <c r="L80"/>
  <c r="L81" s="1"/>
  <c r="L76"/>
  <c r="L77" s="1"/>
  <c r="L72"/>
  <c r="L73" s="1"/>
  <c r="L67"/>
  <c r="L68" s="1"/>
  <c r="L69" s="1"/>
  <c r="L59"/>
  <c r="L58"/>
  <c r="L57"/>
  <c r="L53"/>
  <c r="L52"/>
  <c r="L47"/>
  <c r="L46"/>
  <c r="L41"/>
  <c r="L40"/>
  <c r="L39"/>
  <c r="L35"/>
  <c r="L34"/>
  <c r="L33"/>
  <c r="L25"/>
  <c r="L27" s="1"/>
  <c r="K517"/>
  <c r="D180"/>
  <c r="E180"/>
  <c r="F180"/>
  <c r="G180"/>
  <c r="H180"/>
  <c r="I180"/>
  <c r="J180"/>
  <c r="K180"/>
  <c r="E86"/>
  <c r="F86"/>
  <c r="G86"/>
  <c r="H86"/>
  <c r="I86"/>
  <c r="J86"/>
  <c r="K86"/>
  <c r="D86"/>
  <c r="E217"/>
  <c r="F217"/>
  <c r="G217"/>
  <c r="H217"/>
  <c r="I217"/>
  <c r="J217"/>
  <c r="K217"/>
  <c r="D217"/>
  <c r="E296"/>
  <c r="F296"/>
  <c r="G296"/>
  <c r="H296"/>
  <c r="I296"/>
  <c r="J296"/>
  <c r="K296"/>
  <c r="D296"/>
  <c r="E300"/>
  <c r="F300"/>
  <c r="G300"/>
  <c r="H300"/>
  <c r="I300"/>
  <c r="J300"/>
  <c r="K300"/>
  <c r="D300"/>
  <c r="E493"/>
  <c r="E500" s="1"/>
  <c r="E501" s="1"/>
  <c r="F493"/>
  <c r="F500" s="1"/>
  <c r="F501" s="1"/>
  <c r="G493"/>
  <c r="G500" s="1"/>
  <c r="G501" s="1"/>
  <c r="H493"/>
  <c r="H500" s="1"/>
  <c r="H501" s="1"/>
  <c r="I493"/>
  <c r="I500" s="1"/>
  <c r="I501" s="1"/>
  <c r="J493"/>
  <c r="J500" s="1"/>
  <c r="J501" s="1"/>
  <c r="K493"/>
  <c r="K500" s="1"/>
  <c r="K501" s="1"/>
  <c r="D493"/>
  <c r="D500" s="1"/>
  <c r="D501" s="1"/>
  <c r="E462"/>
  <c r="F462"/>
  <c r="G462"/>
  <c r="H462"/>
  <c r="I462"/>
  <c r="J462"/>
  <c r="K462"/>
  <c r="D462"/>
  <c r="E450"/>
  <c r="F450"/>
  <c r="G450"/>
  <c r="H450"/>
  <c r="I450"/>
  <c r="J450"/>
  <c r="K450"/>
  <c r="D450"/>
  <c r="D400"/>
  <c r="E400"/>
  <c r="F400"/>
  <c r="G400"/>
  <c r="H400"/>
  <c r="I400"/>
  <c r="J400"/>
  <c r="K400"/>
  <c r="K392"/>
  <c r="J392"/>
  <c r="I392"/>
  <c r="H392"/>
  <c r="G392"/>
  <c r="F392"/>
  <c r="E392"/>
  <c r="D392"/>
  <c r="K388"/>
  <c r="J388"/>
  <c r="I388"/>
  <c r="H388"/>
  <c r="G388"/>
  <c r="F388"/>
  <c r="E388"/>
  <c r="D388"/>
  <c r="K383"/>
  <c r="J383"/>
  <c r="I383"/>
  <c r="H383"/>
  <c r="G383"/>
  <c r="F383"/>
  <c r="E383"/>
  <c r="D383"/>
  <c r="K379"/>
  <c r="J379"/>
  <c r="I379"/>
  <c r="H379"/>
  <c r="G379"/>
  <c r="F379"/>
  <c r="E379"/>
  <c r="D379"/>
  <c r="K375"/>
  <c r="J375"/>
  <c r="I375"/>
  <c r="H375"/>
  <c r="G375"/>
  <c r="F375"/>
  <c r="E375"/>
  <c r="D375"/>
  <c r="E360"/>
  <c r="F360"/>
  <c r="G360"/>
  <c r="H360"/>
  <c r="I360"/>
  <c r="J360"/>
  <c r="K360"/>
  <c r="D360"/>
  <c r="K132"/>
  <c r="K138" s="1"/>
  <c r="K51"/>
  <c r="K54" s="1"/>
  <c r="K45"/>
  <c r="K48" s="1"/>
  <c r="K507"/>
  <c r="K508" s="1"/>
  <c r="K481"/>
  <c r="K480"/>
  <c r="K482" s="1"/>
  <c r="K472"/>
  <c r="K473" s="1"/>
  <c r="K466"/>
  <c r="K445"/>
  <c r="K425"/>
  <c r="K420"/>
  <c r="K409"/>
  <c r="K368"/>
  <c r="K323"/>
  <c r="K333"/>
  <c r="K350"/>
  <c r="K342"/>
  <c r="K314"/>
  <c r="K308"/>
  <c r="K289"/>
  <c r="K285"/>
  <c r="K281"/>
  <c r="K277"/>
  <c r="K273"/>
  <c r="K260"/>
  <c r="K256"/>
  <c r="K252"/>
  <c r="K248"/>
  <c r="K267"/>
  <c r="K242"/>
  <c r="K236"/>
  <c r="K230"/>
  <c r="K224"/>
  <c r="K211"/>
  <c r="K194"/>
  <c r="K207" s="1"/>
  <c r="K173"/>
  <c r="K174" s="1"/>
  <c r="K167"/>
  <c r="K160"/>
  <c r="K152"/>
  <c r="K148"/>
  <c r="K144"/>
  <c r="K129"/>
  <c r="K122"/>
  <c r="K115"/>
  <c r="K108"/>
  <c r="K96"/>
  <c r="K92"/>
  <c r="K36"/>
  <c r="K42"/>
  <c r="K60"/>
  <c r="K81"/>
  <c r="K77"/>
  <c r="K73"/>
  <c r="K68"/>
  <c r="K69" s="1"/>
  <c r="K27"/>
  <c r="K26"/>
  <c r="I507"/>
  <c r="I508" s="1"/>
  <c r="H507"/>
  <c r="H508" s="1"/>
  <c r="G507"/>
  <c r="G508" s="1"/>
  <c r="F507"/>
  <c r="F508" s="1"/>
  <c r="E507"/>
  <c r="E508" s="1"/>
  <c r="D507"/>
  <c r="D508" s="1"/>
  <c r="I481"/>
  <c r="H481"/>
  <c r="G481"/>
  <c r="F481"/>
  <c r="E481"/>
  <c r="D481"/>
  <c r="I480"/>
  <c r="I482" s="1"/>
  <c r="H480"/>
  <c r="H482" s="1"/>
  <c r="G480"/>
  <c r="G482" s="1"/>
  <c r="F480"/>
  <c r="F482" s="1"/>
  <c r="E480"/>
  <c r="E482" s="1"/>
  <c r="D480"/>
  <c r="D482" s="1"/>
  <c r="I472"/>
  <c r="I473" s="1"/>
  <c r="H472"/>
  <c r="H473" s="1"/>
  <c r="G472"/>
  <c r="G473" s="1"/>
  <c r="F472"/>
  <c r="F473" s="1"/>
  <c r="E472"/>
  <c r="E473" s="1"/>
  <c r="D472"/>
  <c r="D473" s="1"/>
  <c r="I466"/>
  <c r="H466"/>
  <c r="G466"/>
  <c r="F466"/>
  <c r="E466"/>
  <c r="E445"/>
  <c r="D466"/>
  <c r="I445"/>
  <c r="H445"/>
  <c r="G445"/>
  <c r="F445"/>
  <c r="D445"/>
  <c r="I425"/>
  <c r="I420"/>
  <c r="H425"/>
  <c r="H420"/>
  <c r="G425"/>
  <c r="G420"/>
  <c r="F425"/>
  <c r="F420"/>
  <c r="E425"/>
  <c r="D425"/>
  <c r="D420"/>
  <c r="E420"/>
  <c r="I409"/>
  <c r="H409"/>
  <c r="G409"/>
  <c r="F409"/>
  <c r="E409"/>
  <c r="D409"/>
  <c r="I368"/>
  <c r="H368"/>
  <c r="G368"/>
  <c r="F368"/>
  <c r="F350"/>
  <c r="F342"/>
  <c r="F333"/>
  <c r="F323"/>
  <c r="E368"/>
  <c r="D368"/>
  <c r="I350"/>
  <c r="H350"/>
  <c r="H342"/>
  <c r="H333"/>
  <c r="H323"/>
  <c r="G350"/>
  <c r="E350"/>
  <c r="D350"/>
  <c r="I342"/>
  <c r="G342"/>
  <c r="E342"/>
  <c r="D342"/>
  <c r="I333"/>
  <c r="G333"/>
  <c r="E333"/>
  <c r="D333"/>
  <c r="I323"/>
  <c r="G323"/>
  <c r="E323"/>
  <c r="D323"/>
  <c r="I314"/>
  <c r="H314"/>
  <c r="G314"/>
  <c r="F314"/>
  <c r="E314"/>
  <c r="D314"/>
  <c r="I308"/>
  <c r="H308"/>
  <c r="G308"/>
  <c r="F308"/>
  <c r="E308"/>
  <c r="D308"/>
  <c r="I289"/>
  <c r="H289"/>
  <c r="G289"/>
  <c r="G285"/>
  <c r="G281"/>
  <c r="G277"/>
  <c r="G273"/>
  <c r="F289"/>
  <c r="E289"/>
  <c r="E285"/>
  <c r="E281"/>
  <c r="E277"/>
  <c r="E273"/>
  <c r="D289"/>
  <c r="I285"/>
  <c r="H285"/>
  <c r="H281"/>
  <c r="H277"/>
  <c r="H273"/>
  <c r="F285"/>
  <c r="F281"/>
  <c r="F277"/>
  <c r="F273"/>
  <c r="D285"/>
  <c r="I281"/>
  <c r="D281"/>
  <c r="I277"/>
  <c r="D277"/>
  <c r="D273"/>
  <c r="I273"/>
  <c r="I260"/>
  <c r="I256"/>
  <c r="I252"/>
  <c r="I248"/>
  <c r="I267"/>
  <c r="H260"/>
  <c r="H256"/>
  <c r="H252"/>
  <c r="H248"/>
  <c r="H267"/>
  <c r="G260"/>
  <c r="F260"/>
  <c r="F256"/>
  <c r="F252"/>
  <c r="F248"/>
  <c r="F267"/>
  <c r="E260"/>
  <c r="E256"/>
  <c r="E252"/>
  <c r="E248"/>
  <c r="E267"/>
  <c r="D260"/>
  <c r="G256"/>
  <c r="G252"/>
  <c r="G248"/>
  <c r="G267"/>
  <c r="D256"/>
  <c r="D252"/>
  <c r="D248"/>
  <c r="D267"/>
  <c r="I242"/>
  <c r="I236"/>
  <c r="I230"/>
  <c r="I224"/>
  <c r="H242"/>
  <c r="H236"/>
  <c r="H230"/>
  <c r="H224"/>
  <c r="G242"/>
  <c r="G236"/>
  <c r="G230"/>
  <c r="G224"/>
  <c r="F242"/>
  <c r="F236"/>
  <c r="F230"/>
  <c r="F224"/>
  <c r="E242"/>
  <c r="D242"/>
  <c r="D236"/>
  <c r="D230"/>
  <c r="D224"/>
  <c r="E236"/>
  <c r="E230"/>
  <c r="E224"/>
  <c r="I211"/>
  <c r="I194"/>
  <c r="I207" s="1"/>
  <c r="H211"/>
  <c r="G211"/>
  <c r="F211"/>
  <c r="F194"/>
  <c r="F207" s="1"/>
  <c r="E211"/>
  <c r="D211"/>
  <c r="H194"/>
  <c r="H207" s="1"/>
  <c r="G194"/>
  <c r="G207" s="1"/>
  <c r="E194"/>
  <c r="E207" s="1"/>
  <c r="D194"/>
  <c r="D207" s="1"/>
  <c r="I173"/>
  <c r="I174" s="1"/>
  <c r="H173"/>
  <c r="H174" s="1"/>
  <c r="G173"/>
  <c r="G174" s="1"/>
  <c r="F173"/>
  <c r="F174" s="1"/>
  <c r="E173"/>
  <c r="E174" s="1"/>
  <c r="D173"/>
  <c r="D174" s="1"/>
  <c r="I167"/>
  <c r="I160"/>
  <c r="H167"/>
  <c r="G167"/>
  <c r="G160"/>
  <c r="F167"/>
  <c r="E167"/>
  <c r="E160"/>
  <c r="D167"/>
  <c r="H160"/>
  <c r="F160"/>
  <c r="D160"/>
  <c r="I152"/>
  <c r="I148"/>
  <c r="I144"/>
  <c r="H152"/>
  <c r="H148"/>
  <c r="H144"/>
  <c r="G152"/>
  <c r="G148"/>
  <c r="G144"/>
  <c r="F152"/>
  <c r="F148"/>
  <c r="F144"/>
  <c r="E152"/>
  <c r="E148"/>
  <c r="E144"/>
  <c r="D152"/>
  <c r="D148"/>
  <c r="D144"/>
  <c r="I129"/>
  <c r="I122"/>
  <c r="I115"/>
  <c r="I108"/>
  <c r="I138"/>
  <c r="H129"/>
  <c r="G129"/>
  <c r="G122"/>
  <c r="G115"/>
  <c r="G108"/>
  <c r="G138"/>
  <c r="F129"/>
  <c r="E129"/>
  <c r="D129"/>
  <c r="H122"/>
  <c r="H115"/>
  <c r="H108"/>
  <c r="H138"/>
  <c r="F122"/>
  <c r="F115"/>
  <c r="F108"/>
  <c r="F138"/>
  <c r="E122"/>
  <c r="D122"/>
  <c r="E115"/>
  <c r="D115"/>
  <c r="E108"/>
  <c r="D108"/>
  <c r="E138"/>
  <c r="D138"/>
  <c r="I96"/>
  <c r="I92"/>
  <c r="H96"/>
  <c r="G96"/>
  <c r="G92"/>
  <c r="F96"/>
  <c r="E96"/>
  <c r="E92"/>
  <c r="D96"/>
  <c r="D92"/>
  <c r="H92"/>
  <c r="F92"/>
  <c r="I81"/>
  <c r="I77"/>
  <c r="I73"/>
  <c r="I68"/>
  <c r="I69" s="1"/>
  <c r="I60"/>
  <c r="I54"/>
  <c r="I48"/>
  <c r="I42"/>
  <c r="I36"/>
  <c r="H81"/>
  <c r="H77"/>
  <c r="H73"/>
  <c r="H68"/>
  <c r="H69" s="1"/>
  <c r="G81"/>
  <c r="G77"/>
  <c r="G73"/>
  <c r="G68"/>
  <c r="G69" s="1"/>
  <c r="F81"/>
  <c r="F77"/>
  <c r="F73"/>
  <c r="F68"/>
  <c r="F69" s="1"/>
  <c r="E81"/>
  <c r="E77"/>
  <c r="E73"/>
  <c r="E68"/>
  <c r="E69" s="1"/>
  <c r="D81"/>
  <c r="D77"/>
  <c r="D73"/>
  <c r="D68"/>
  <c r="D69" s="1"/>
  <c r="H60"/>
  <c r="H54"/>
  <c r="H48"/>
  <c r="H42"/>
  <c r="H36"/>
  <c r="G60"/>
  <c r="G54"/>
  <c r="G48"/>
  <c r="G42"/>
  <c r="G36"/>
  <c r="F60"/>
  <c r="F54"/>
  <c r="F48"/>
  <c r="F42"/>
  <c r="F36"/>
  <c r="E60"/>
  <c r="D60"/>
  <c r="E54"/>
  <c r="D54"/>
  <c r="E48"/>
  <c r="D48"/>
  <c r="E42"/>
  <c r="D42"/>
  <c r="E36"/>
  <c r="D36"/>
  <c r="I27"/>
  <c r="H27"/>
  <c r="G27"/>
  <c r="F27"/>
  <c r="E27"/>
  <c r="D27"/>
  <c r="I26"/>
  <c r="H26"/>
  <c r="G26"/>
  <c r="F26"/>
  <c r="E26"/>
  <c r="D26"/>
  <c r="J507"/>
  <c r="J508" s="1"/>
  <c r="J211"/>
  <c r="J194"/>
  <c r="J207" s="1"/>
  <c r="J333"/>
  <c r="J342"/>
  <c r="J350"/>
  <c r="J368"/>
  <c r="J323"/>
  <c r="J409"/>
  <c r="J445"/>
  <c r="L519"/>
  <c r="J425"/>
  <c r="J420"/>
  <c r="J308"/>
  <c r="J260"/>
  <c r="J256"/>
  <c r="J252"/>
  <c r="J248"/>
  <c r="J267"/>
  <c r="J289"/>
  <c r="J285"/>
  <c r="J281"/>
  <c r="J277"/>
  <c r="J273"/>
  <c r="J242"/>
  <c r="J236"/>
  <c r="J230"/>
  <c r="J224"/>
  <c r="J173"/>
  <c r="J174" s="1"/>
  <c r="J167"/>
  <c r="J160"/>
  <c r="J152"/>
  <c r="J148"/>
  <c r="J144"/>
  <c r="J129"/>
  <c r="J122"/>
  <c r="J115"/>
  <c r="J108"/>
  <c r="J138"/>
  <c r="J96"/>
  <c r="J92"/>
  <c r="J81"/>
  <c r="J77"/>
  <c r="J73"/>
  <c r="J68"/>
  <c r="J69" s="1"/>
  <c r="J60"/>
  <c r="J54"/>
  <c r="J48"/>
  <c r="J42"/>
  <c r="J36"/>
  <c r="J480"/>
  <c r="J482" s="1"/>
  <c r="J472"/>
  <c r="J473" s="1"/>
  <c r="J466"/>
  <c r="J27"/>
  <c r="J481"/>
  <c r="J26"/>
  <c r="J314"/>
  <c r="L499" l="1"/>
  <c r="L434"/>
  <c r="L45"/>
  <c r="L48" s="1"/>
  <c r="L51"/>
  <c r="L54" s="1"/>
  <c r="L132"/>
  <c r="L138" s="1"/>
  <c r="L180"/>
  <c r="J309"/>
  <c r="F309"/>
  <c r="D309"/>
  <c r="G467"/>
  <c r="K467"/>
  <c r="H309"/>
  <c r="I451"/>
  <c r="K410"/>
  <c r="K451"/>
  <c r="E467"/>
  <c r="J451"/>
  <c r="G309"/>
  <c r="K309"/>
  <c r="E309"/>
  <c r="I309"/>
  <c r="E139"/>
  <c r="I467"/>
  <c r="J467"/>
  <c r="J410"/>
  <c r="D410"/>
  <c r="F410"/>
  <c r="H410"/>
  <c r="F467"/>
  <c r="H467"/>
  <c r="J212"/>
  <c r="E212"/>
  <c r="F212"/>
  <c r="H212"/>
  <c r="I212"/>
  <c r="D212"/>
  <c r="G212"/>
  <c r="K212"/>
  <c r="I509"/>
  <c r="I510" s="1"/>
  <c r="G509"/>
  <c r="G510" s="1"/>
  <c r="E509"/>
  <c r="E510" s="1"/>
  <c r="L500"/>
  <c r="L501" s="1"/>
  <c r="L509" s="1"/>
  <c r="L510" s="1"/>
  <c r="D509"/>
  <c r="D510" s="1"/>
  <c r="H509"/>
  <c r="H510" s="1"/>
  <c r="F509"/>
  <c r="F510" s="1"/>
  <c r="D467"/>
  <c r="L462"/>
  <c r="I410"/>
  <c r="G410"/>
  <c r="E410"/>
  <c r="I82"/>
  <c r="I87" s="1"/>
  <c r="D451"/>
  <c r="G451"/>
  <c r="E451"/>
  <c r="H451"/>
  <c r="F451"/>
  <c r="L388"/>
  <c r="J393"/>
  <c r="J394" s="1"/>
  <c r="I393"/>
  <c r="I394" s="1"/>
  <c r="K393"/>
  <c r="K394" s="1"/>
  <c r="E393"/>
  <c r="E394" s="1"/>
  <c r="G393"/>
  <c r="G394" s="1"/>
  <c r="D393"/>
  <c r="D394" s="1"/>
  <c r="F393"/>
  <c r="F394" s="1"/>
  <c r="H393"/>
  <c r="H394" s="1"/>
  <c r="D268"/>
  <c r="L115"/>
  <c r="I97"/>
  <c r="I426"/>
  <c r="G139"/>
  <c r="E153"/>
  <c r="L480"/>
  <c r="L482" s="1"/>
  <c r="L375"/>
  <c r="J82"/>
  <c r="J87" s="1"/>
  <c r="L167"/>
  <c r="L323"/>
  <c r="L425"/>
  <c r="F168"/>
  <c r="K97"/>
  <c r="D61"/>
  <c r="D62" s="1"/>
  <c r="F82"/>
  <c r="F87" s="1"/>
  <c r="F243"/>
  <c r="H290"/>
  <c r="K82"/>
  <c r="K87" s="1"/>
  <c r="K139"/>
  <c r="J61"/>
  <c r="J62" s="1"/>
  <c r="J268"/>
  <c r="L333"/>
  <c r="L360"/>
  <c r="L409"/>
  <c r="L410" s="1"/>
  <c r="G61"/>
  <c r="G62" s="1"/>
  <c r="H82"/>
  <c r="H87" s="1"/>
  <c r="D97"/>
  <c r="H97"/>
  <c r="F139"/>
  <c r="G153"/>
  <c r="H153"/>
  <c r="D168"/>
  <c r="G268"/>
  <c r="I268"/>
  <c r="F426"/>
  <c r="G426"/>
  <c r="K426"/>
  <c r="L290"/>
  <c r="K61"/>
  <c r="K62" s="1"/>
  <c r="J153"/>
  <c r="J168"/>
  <c r="J426"/>
  <c r="L42"/>
  <c r="L60"/>
  <c r="L108"/>
  <c r="L122"/>
  <c r="L129"/>
  <c r="L160"/>
  <c r="L230"/>
  <c r="L236"/>
  <c r="L267"/>
  <c r="L268" s="1"/>
  <c r="L308"/>
  <c r="L309" s="1"/>
  <c r="L342"/>
  <c r="L350"/>
  <c r="L368"/>
  <c r="L445"/>
  <c r="L451" s="1"/>
  <c r="F61"/>
  <c r="F62" s="1"/>
  <c r="D82"/>
  <c r="D87" s="1"/>
  <c r="E82"/>
  <c r="E87" s="1"/>
  <c r="G82"/>
  <c r="G87" s="1"/>
  <c r="E97"/>
  <c r="F97"/>
  <c r="G97"/>
  <c r="D139"/>
  <c r="H139"/>
  <c r="D153"/>
  <c r="F153"/>
  <c r="I153"/>
  <c r="E168"/>
  <c r="E243"/>
  <c r="D243"/>
  <c r="G243"/>
  <c r="E268"/>
  <c r="D290"/>
  <c r="F290"/>
  <c r="G290"/>
  <c r="E426"/>
  <c r="K153"/>
  <c r="K168"/>
  <c r="K268"/>
  <c r="K290"/>
  <c r="L379"/>
  <c r="L383"/>
  <c r="L392"/>
  <c r="J139"/>
  <c r="J243"/>
  <c r="J290"/>
  <c r="L194"/>
  <c r="L207" s="1"/>
  <c r="L420"/>
  <c r="H61"/>
  <c r="H62" s="1"/>
  <c r="H243"/>
  <c r="L466"/>
  <c r="L26"/>
  <c r="J97"/>
  <c r="F268"/>
  <c r="D426"/>
  <c r="G168"/>
  <c r="J509"/>
  <c r="J510" s="1"/>
  <c r="L82"/>
  <c r="L87" s="1"/>
  <c r="L97"/>
  <c r="E61"/>
  <c r="E62" s="1"/>
  <c r="L153"/>
  <c r="L36"/>
  <c r="L242"/>
  <c r="K243"/>
  <c r="K509"/>
  <c r="K510" s="1"/>
  <c r="L224"/>
  <c r="E290"/>
  <c r="H426"/>
  <c r="I290"/>
  <c r="H268"/>
  <c r="I243"/>
  <c r="I168"/>
  <c r="H168"/>
  <c r="I139"/>
  <c r="I61"/>
  <c r="I62" s="1"/>
  <c r="K435" l="1"/>
  <c r="F435"/>
  <c r="H435"/>
  <c r="E435"/>
  <c r="D435"/>
  <c r="G435"/>
  <c r="J435"/>
  <c r="I435"/>
  <c r="H291"/>
  <c r="H315" s="1"/>
  <c r="F291"/>
  <c r="F315" s="1"/>
  <c r="K291"/>
  <c r="K315" s="1"/>
  <c r="I291"/>
  <c r="I315" s="1"/>
  <c r="D291"/>
  <c r="D315" s="1"/>
  <c r="E291"/>
  <c r="E315" s="1"/>
  <c r="G291"/>
  <c r="G315" s="1"/>
  <c r="J291"/>
  <c r="J315" s="1"/>
  <c r="L467"/>
  <c r="L474" s="1"/>
  <c r="L483" s="1"/>
  <c r="G474"/>
  <c r="G483" s="1"/>
  <c r="I474"/>
  <c r="I483" s="1"/>
  <c r="E474"/>
  <c r="E483" s="1"/>
  <c r="J474"/>
  <c r="J483" s="1"/>
  <c r="L212"/>
  <c r="K474"/>
  <c r="K483" s="1"/>
  <c r="F474"/>
  <c r="F483" s="1"/>
  <c r="D474"/>
  <c r="D483" s="1"/>
  <c r="H474"/>
  <c r="H483" s="1"/>
  <c r="J98"/>
  <c r="H98"/>
  <c r="F98"/>
  <c r="I98"/>
  <c r="L393"/>
  <c r="L394" s="1"/>
  <c r="L61"/>
  <c r="L62" s="1"/>
  <c r="L98" s="1"/>
  <c r="L426"/>
  <c r="L168"/>
  <c r="L139"/>
  <c r="D98"/>
  <c r="E98"/>
  <c r="G98"/>
  <c r="K98"/>
  <c r="L243"/>
  <c r="L291" s="1"/>
  <c r="F15"/>
  <c r="L435" l="1"/>
  <c r="E436"/>
  <c r="E484" s="1"/>
  <c r="E511" s="1"/>
  <c r="I436"/>
  <c r="I484" s="1"/>
  <c r="I511" s="1"/>
  <c r="G436"/>
  <c r="G484" s="1"/>
  <c r="G511" s="1"/>
  <c r="J436"/>
  <c r="J484" s="1"/>
  <c r="J511" s="1"/>
  <c r="F436"/>
  <c r="F484" s="1"/>
  <c r="F511" s="1"/>
  <c r="D436"/>
  <c r="D484" s="1"/>
  <c r="D511" s="1"/>
  <c r="K436"/>
  <c r="K484" s="1"/>
  <c r="K511" s="1"/>
  <c r="L315"/>
  <c r="H436"/>
  <c r="H484" s="1"/>
  <c r="H511" s="1"/>
  <c r="L436" l="1"/>
  <c r="L484" s="1"/>
  <c r="E15" s="1"/>
  <c r="G15" l="1"/>
  <c r="L511"/>
</calcChain>
</file>

<file path=xl/sharedStrings.xml><?xml version="1.0" encoding="utf-8"?>
<sst xmlns="http://schemas.openxmlformats.org/spreadsheetml/2006/main" count="758" uniqueCount="313">
  <si>
    <t>Soil &amp; Water Conservation</t>
  </si>
  <si>
    <t>Forestry and Wild Life</t>
  </si>
  <si>
    <t>Ecology and Environment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</si>
  <si>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</si>
  <si>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</si>
  <si>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</si>
  <si>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</si>
  <si>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</si>
  <si>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</si>
  <si>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</si>
  <si>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</si>
  <si>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</si>
  <si>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</si>
  <si>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</si>
  <si>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</si>
  <si>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</si>
  <si>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</si>
  <si>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</si>
  <si>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</si>
  <si>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</si>
  <si>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</si>
  <si>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</si>
  <si>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</si>
  <si>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</si>
  <si>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</si>
  <si>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</si>
  <si>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</si>
  <si>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</si>
  <si>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</si>
  <si>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</si>
  <si>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</si>
  <si>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</si>
  <si>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</si>
  <si>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</si>
  <si>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</si>
  <si>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</si>
  <si>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</si>
  <si>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</si>
  <si>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</si>
  <si>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</si>
  <si>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</si>
  <si>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</si>
  <si>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</si>
  <si>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</si>
  <si>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</si>
  <si>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</si>
  <si>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</si>
  <si>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</si>
  <si>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Grants-in-aid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</si>
  <si>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</si>
  <si>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</si>
  <si>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</si>
  <si>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</si>
  <si>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</si>
  <si>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</si>
  <si>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</si>
  <si>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</si>
  <si>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</si>
  <si>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</si>
  <si>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</si>
  <si>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</si>
  <si>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</si>
  <si>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</si>
  <si>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</si>
  <si>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</si>
  <si>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</si>
  <si>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</si>
  <si>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</si>
  <si>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</si>
  <si>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</si>
  <si>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</si>
  <si>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</si>
  <si>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</si>
  <si>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</si>
  <si>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Research</t>
  </si>
  <si>
    <t>Establishment</t>
  </si>
  <si>
    <t>60.00.01</t>
  </si>
  <si>
    <t>61.00.72</t>
  </si>
  <si>
    <t>Silviculture Research</t>
  </si>
  <si>
    <t>61.00.81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</si>
  <si>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</si>
  <si>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</si>
  <si>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</si>
  <si>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</si>
  <si>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</si>
  <si>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</si>
  <si>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</si>
  <si>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</si>
  <si>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</si>
  <si>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</si>
  <si>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</si>
  <si>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</si>
  <si>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Planning and Statistical Cell</t>
  </si>
  <si>
    <t>65.00.01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</si>
  <si>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</si>
  <si>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</si>
  <si>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</si>
  <si>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</si>
  <si>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</si>
  <si>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</si>
  <si>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</si>
  <si>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</si>
  <si>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67.00.82</t>
  </si>
  <si>
    <t>Biodiversity of Kanchendzonga Biosphere Reserve (100% CSS)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</si>
  <si>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</si>
  <si>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</si>
  <si>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</si>
  <si>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</si>
  <si>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</si>
  <si>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</si>
  <si>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</si>
  <si>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</si>
  <si>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</si>
  <si>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</si>
  <si>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</si>
  <si>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</si>
  <si>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</si>
  <si>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</si>
  <si>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</si>
  <si>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</si>
  <si>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</si>
  <si>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70.61.11</t>
  </si>
  <si>
    <t>70.61.13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</si>
  <si>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</si>
  <si>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</si>
  <si>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</si>
  <si>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</si>
  <si>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</si>
  <si>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</si>
  <si>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</si>
  <si>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</si>
  <si>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</si>
  <si>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</si>
  <si>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</si>
  <si>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</si>
  <si>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</si>
  <si>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</si>
  <si>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</si>
  <si>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</si>
  <si>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</si>
  <si>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</si>
  <si>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</si>
  <si>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</si>
  <si>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</si>
  <si>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</si>
  <si>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</si>
  <si>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</si>
  <si>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Wild Life Preservation</t>
  </si>
  <si>
    <t>Chief Wild Life Warden Establishment</t>
  </si>
  <si>
    <t>00.38.01</t>
  </si>
  <si>
    <t>00.38.11</t>
  </si>
  <si>
    <t>00.38.13</t>
  </si>
  <si>
    <t>00.45.71</t>
  </si>
  <si>
    <t>Propagation &amp; Conservation of Wild Life Products</t>
  </si>
  <si>
    <t>00.45.83</t>
  </si>
  <si>
    <t>00.45.85</t>
  </si>
  <si>
    <t>00.46.71</t>
  </si>
  <si>
    <t>00.46.86</t>
  </si>
  <si>
    <t>00.47.71</t>
  </si>
  <si>
    <t>00.47.87</t>
  </si>
  <si>
    <t>Development of Shingba Rhododendron  Sanctuary (100%CSS)</t>
  </si>
  <si>
    <t>00.48.02</t>
  </si>
  <si>
    <t>00.48.71</t>
  </si>
  <si>
    <t>00.48.82</t>
  </si>
  <si>
    <t>00.66.01</t>
  </si>
  <si>
    <t>00.66.11</t>
  </si>
  <si>
    <t>00.66.13</t>
  </si>
  <si>
    <t>00.66.71</t>
  </si>
  <si>
    <t>00.66.81</t>
  </si>
  <si>
    <t>Zoological Park</t>
  </si>
  <si>
    <t>Development of Himalayan Zoological Park</t>
  </si>
  <si>
    <t>61.00.01</t>
  </si>
  <si>
    <t>61.00.02</t>
  </si>
  <si>
    <t>61.00.11</t>
  </si>
  <si>
    <t>61.00.13</t>
  </si>
  <si>
    <t>61.00.21</t>
  </si>
  <si>
    <t>Supplies and Materials</t>
  </si>
  <si>
    <t>Public Gardens</t>
  </si>
  <si>
    <t>00.45.02</t>
  </si>
  <si>
    <t>Environmental Research and Ecological Regeneration</t>
  </si>
  <si>
    <t>00.44.01</t>
  </si>
  <si>
    <t>00.44.13</t>
  </si>
  <si>
    <t>00.44.81</t>
  </si>
  <si>
    <t>Conservation Programmes</t>
  </si>
  <si>
    <t>00.00.71</t>
  </si>
  <si>
    <t>Wet Land Conservation</t>
  </si>
  <si>
    <t>00.00.72</t>
  </si>
  <si>
    <t>Botanical Garden at Rumtek</t>
  </si>
  <si>
    <t>60.00.02</t>
  </si>
  <si>
    <t>Prevention &amp; Control of Pollution</t>
  </si>
  <si>
    <t>CAPITAL SECTION</t>
  </si>
  <si>
    <t>DEMAND NO. 12</t>
  </si>
  <si>
    <t>Assistance from Zoo Authority of India  (100% CSS)</t>
  </si>
  <si>
    <t>44</t>
  </si>
  <si>
    <t>66</t>
  </si>
  <si>
    <t>61.00.31</t>
  </si>
  <si>
    <t>00.45.84</t>
  </si>
  <si>
    <t>66.44.81</t>
  </si>
  <si>
    <t>00.46.75</t>
  </si>
  <si>
    <t>Other Taxes and Duties on Commodities and Services</t>
  </si>
  <si>
    <t>Transfer to Reserve Fund/ Deposit Accounts</t>
  </si>
  <si>
    <t>Transfer to Sikkim Ecology Fund</t>
  </si>
  <si>
    <t>II. Details of the estimates and the heads under which this grant will be accounted for:</t>
  </si>
  <si>
    <t>Revenue</t>
  </si>
  <si>
    <t>Capital</t>
  </si>
  <si>
    <t>Development of Kyongnosla Alpine Sanctuary (100% CSS)</t>
  </si>
  <si>
    <t>(iii) Collection of Taxes on Commodities &amp; Services</t>
  </si>
  <si>
    <t>Other Taxes and Duties on Commodities &amp;  Services</t>
  </si>
  <si>
    <t>66.44.70</t>
  </si>
  <si>
    <t>00.48.83</t>
  </si>
  <si>
    <t>00.00.81</t>
  </si>
  <si>
    <t>State Pollution Control Board</t>
  </si>
  <si>
    <t>Development of Himalayan Zoological 
Park</t>
  </si>
  <si>
    <t>Management of Wetland-Gurudongmar/ Tsongu/ Phedang (100% CSS)</t>
  </si>
  <si>
    <t>Bird Sanctuary at Rabdentse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</si>
  <si>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</si>
  <si>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</si>
  <si>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</si>
  <si>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</si>
  <si>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Barsey Rhododendron Sanctuary 
(100% CSS)</t>
  </si>
  <si>
    <t>Development of Phangulakha Sanctuary 
(100% CSS)</t>
  </si>
  <si>
    <t>Capital Outlay on Forestry &amp; Wild Life</t>
  </si>
  <si>
    <t>Forestry</t>
  </si>
  <si>
    <t>Integrated Forest Protection Scheme                       
(90:10% CSS)</t>
  </si>
  <si>
    <t>61.00.50</t>
  </si>
  <si>
    <t>66.44.72</t>
  </si>
  <si>
    <t>(i) Science Technology and Environment</t>
  </si>
  <si>
    <t>Silviculture</t>
  </si>
  <si>
    <t>Statistics</t>
  </si>
  <si>
    <t>Farm Forestry</t>
  </si>
  <si>
    <t>Operational Expenses</t>
  </si>
  <si>
    <t>Environmental Forestry and Wildlife</t>
  </si>
  <si>
    <t>Khanchendzonga National Park</t>
  </si>
  <si>
    <t>Maintenance</t>
  </si>
  <si>
    <t>Environmental Forestry &amp; Wild Life</t>
  </si>
  <si>
    <t>Grant in Aid to State Pollution 
Control Board</t>
  </si>
  <si>
    <t>Note:</t>
  </si>
  <si>
    <t>FOREST, ENVIRONMENT AND WILDLIFE MANAGEMENT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</si>
  <si>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</si>
  <si>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66.44.84</t>
  </si>
  <si>
    <t>00.46.88</t>
  </si>
  <si>
    <t>Preservation of Forest Wealth (Grant 
under 13th Finance Commission)</t>
  </si>
  <si>
    <t>Promotion of Sustainable Forest Management (JICA-EAP)</t>
  </si>
  <si>
    <t>Development of Maenam Sanctuaries            (100% CSS)</t>
  </si>
  <si>
    <t>64.00.50</t>
  </si>
  <si>
    <t>(In Thousands of Rupees)</t>
  </si>
  <si>
    <t>Regulation of Eco-Tourism</t>
  </si>
  <si>
    <t>Schemes Funded under Sikkim Ecology 
Fund</t>
  </si>
  <si>
    <t>2012-13</t>
  </si>
  <si>
    <t>00.00.82</t>
  </si>
  <si>
    <t>Promotion of Sustainable Forest Management (JICA-EAP) (State Share)</t>
  </si>
  <si>
    <t>66.44.73</t>
  </si>
  <si>
    <t>Development of Fambung Lho  Sanctuary (100% CSS)</t>
  </si>
  <si>
    <t>Development of Kitam Sanctuary (100% CSS)</t>
  </si>
  <si>
    <t>Dev.of Khanchendzonga National Park (100% CSS)</t>
  </si>
  <si>
    <t xml:space="preserve">International Flower Festival </t>
  </si>
  <si>
    <t>65.00.50</t>
  </si>
  <si>
    <t>Deduct Amount Met from Ecology
 Fund -(Ecology)</t>
  </si>
  <si>
    <t>Deduct Amount Met from Ecology
 Fund -(Revenue)</t>
  </si>
  <si>
    <t>Conservation &amp; Management of Khechuperi Wetland (100% CSS)</t>
  </si>
  <si>
    <t>Rec</t>
  </si>
  <si>
    <t>2013-14</t>
  </si>
  <si>
    <t>66.44.82</t>
  </si>
  <si>
    <t>Integrated Forest Protection Scheme                       
(State share)</t>
  </si>
  <si>
    <t>Creation of Banbas Project in Bersay Rhododendron Sanctuary at Hee Bermiok (NEC)</t>
  </si>
  <si>
    <t>2014-15</t>
  </si>
  <si>
    <t>I. Estimate of the amount required in the year ending 31st March, 2015 to defray the charges in respect of  Forest, Environment and Wildlife Management</t>
  </si>
  <si>
    <t>00.48.84</t>
  </si>
  <si>
    <t>Development of Eco-Tourism&amp; Allied Activities at Chauridara Green Village (NEC)</t>
  </si>
  <si>
    <t>National Afforestation Programme ( National Mission for Green India)</t>
  </si>
  <si>
    <t>Integrated Development of Wild Life Habitats</t>
  </si>
  <si>
    <t>33.48.83</t>
  </si>
  <si>
    <t>13.45.83</t>
  </si>
  <si>
    <t>13.45.84</t>
  </si>
  <si>
    <t>13.45.85</t>
  </si>
  <si>
    <t>13.46.86</t>
  </si>
  <si>
    <t>13.47.87</t>
  </si>
  <si>
    <t>13.48.82</t>
  </si>
  <si>
    <t>13.66.81</t>
  </si>
  <si>
    <t>13.61.81</t>
  </si>
  <si>
    <t>12.44.81</t>
  </si>
  <si>
    <t>12.00.81</t>
  </si>
  <si>
    <t>12.00.82</t>
  </si>
  <si>
    <t>11.44.81</t>
  </si>
  <si>
    <t>12.67.81</t>
  </si>
  <si>
    <t>11.00.81</t>
  </si>
  <si>
    <t>National Mission on Ayush including Mission on Medicinal Plants</t>
  </si>
  <si>
    <t>17.00.81</t>
  </si>
  <si>
    <t>08.00.81</t>
  </si>
  <si>
    <t>Catalytic Development Programme for Sericulture</t>
  </si>
  <si>
    <t>48.00.81</t>
  </si>
  <si>
    <t>Catalytic Development Programme for Sericulture ( 100 % CSS)</t>
  </si>
  <si>
    <t>38.00.81</t>
  </si>
  <si>
    <t>Fodder Development (Central Share)</t>
  </si>
  <si>
    <t>National Livestock Management 
Programme</t>
  </si>
  <si>
    <t>Integrated Water shed Management Programme (IWMP) (Central Share)</t>
  </si>
  <si>
    <t>Integrated Water shed Management Programme (IWMP)</t>
  </si>
  <si>
    <t>Non-Timber Forest Produce (Central Share)</t>
  </si>
  <si>
    <t>National Afforestation Programme (Green India Mission and Forest Management)</t>
  </si>
  <si>
    <t>11.00.82</t>
  </si>
  <si>
    <t>Forest Development Agency (FDA) (Central Share)</t>
  </si>
  <si>
    <t>Green India Mission (Central Share)</t>
  </si>
  <si>
    <t>Integrated Forest Protection Scheme                       
(90% CSS)</t>
  </si>
  <si>
    <t>State Land Use and Environment Board</t>
  </si>
  <si>
    <t>Forestry and Wild Life , 00.911- Recoveries of overpayment</t>
  </si>
  <si>
    <t xml:space="preserve">Conservation of Natural Resources and Eco-systems </t>
  </si>
  <si>
    <t>Integrated Development of Wild Life 
Habitats</t>
  </si>
  <si>
    <t>Survey &amp; Utilisation of Forest Resources</t>
  </si>
  <si>
    <t>International Rhododendron Festival 
(State Share)</t>
  </si>
  <si>
    <t>Research and Ecological 
Regeneration</t>
  </si>
  <si>
    <t>Assistance under ENVIS (100% CSS)</t>
  </si>
  <si>
    <t>Ecological Development of Urban 
Areas</t>
  </si>
  <si>
    <t>Survey &amp; Utilisation of Forest 
Resources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</si>
</sst>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0#"/>
    <numFmt numFmtId="165" formatCode="0#"/>
    <numFmt numFmtId="166" formatCode="##"/>
    <numFmt numFmtId="167" formatCode="0000##"/>
    <numFmt numFmtId="168" formatCode="00000#"/>
    <numFmt numFmtId="169" formatCode="00.00#"/>
    <numFmt numFmtId="170" formatCode="00.###"/>
    <numFmt numFmtId="171" formatCode="00.#0"/>
    <numFmt numFmtId="172" formatCode="00.000"/>
    <numFmt numFmtId="173" formatCode="#0"/>
    <numFmt numFmtId="174" formatCode="00.00"/>
    <numFmt numFmtId="176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170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7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2" applyFont="1" applyFill="1" applyBorder="1"/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0" fontId="3" fillId="0" borderId="1" xfId="6" applyFont="1" applyFill="1" applyBorder="1"/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Protection="1"/>
    <xf numFmtId="0" fontId="3" fillId="0" borderId="0" xfId="7" applyFont="1" applyFill="1" applyProtection="1"/>
    <xf numFmtId="0" fontId="3" fillId="0" borderId="0" xfId="7" applyFont="1" applyFill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4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73" fontId="3" fillId="0" borderId="0" xfId="2" applyNumberFormat="1" applyFont="1" applyFill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right" vertical="top" wrapText="1"/>
    </xf>
    <xf numFmtId="170" fontId="4" fillId="0" borderId="0" xfId="2" applyNumberFormat="1" applyFont="1" applyFill="1" applyAlignment="1">
      <alignment horizontal="right" vertical="top" wrapText="1"/>
    </xf>
    <xf numFmtId="169" fontId="4" fillId="0" borderId="0" xfId="2" applyNumberFormat="1" applyFont="1" applyFill="1" applyAlignment="1">
      <alignment horizontal="right" vertical="top" wrapText="1"/>
    </xf>
    <xf numFmtId="164" fontId="4" fillId="0" borderId="0" xfId="2" applyNumberFormat="1" applyFont="1" applyFill="1" applyAlignment="1">
      <alignment horizontal="right" vertical="top" wrapText="1"/>
    </xf>
    <xf numFmtId="169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 wrapText="1"/>
    </xf>
    <xf numFmtId="172" fontId="4" fillId="0" borderId="0" xfId="2" applyNumberFormat="1" applyFont="1" applyFill="1" applyAlignment="1">
      <alignment horizontal="right" vertical="top" wrapText="1"/>
    </xf>
    <xf numFmtId="171" fontId="3" fillId="0" borderId="0" xfId="2" applyNumberFormat="1" applyFont="1" applyFill="1" applyAlignment="1">
      <alignment horizontal="right" vertical="top" wrapText="1"/>
    </xf>
    <xf numFmtId="171" fontId="3" fillId="0" borderId="0" xfId="2" applyNumberFormat="1" applyFont="1" applyFill="1" applyBorder="1" applyAlignment="1">
      <alignment horizontal="right" vertical="top" wrapText="1"/>
    </xf>
    <xf numFmtId="173" fontId="3" fillId="0" borderId="0" xfId="2" applyNumberFormat="1" applyFont="1" applyFill="1" applyBorder="1" applyAlignment="1">
      <alignment horizontal="right" vertical="top" wrapText="1"/>
    </xf>
    <xf numFmtId="1" fontId="3" fillId="0" borderId="0" xfId="2" applyNumberFormat="1" applyFont="1" applyFill="1" applyAlignment="1">
      <alignment horizontal="right" vertical="top" wrapText="1"/>
    </xf>
    <xf numFmtId="1" fontId="3" fillId="0" borderId="0" xfId="2" applyNumberFormat="1" applyFont="1" applyFill="1" applyBorder="1" applyAlignment="1">
      <alignment horizontal="right" vertical="top" wrapText="1"/>
    </xf>
    <xf numFmtId="174" fontId="3" fillId="0" borderId="0" xfId="2" applyNumberFormat="1" applyFont="1" applyFill="1" applyAlignment="1">
      <alignment horizontal="right" vertical="top" wrapText="1"/>
    </xf>
    <xf numFmtId="174" fontId="3" fillId="0" borderId="0" xfId="2" applyNumberFormat="1" applyFont="1" applyFill="1" applyBorder="1" applyAlignment="1">
      <alignment horizontal="right" vertical="top" wrapText="1"/>
    </xf>
    <xf numFmtId="172" fontId="4" fillId="0" borderId="0" xfId="2" applyNumberFormat="1" applyFont="1" applyFill="1" applyBorder="1" applyAlignment="1">
      <alignment horizontal="right"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justify" vertical="justify" wrapText="1"/>
    </xf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43" fontId="4" fillId="0" borderId="0" xfId="1" applyFont="1" applyFill="1" applyBorder="1" applyAlignment="1">
      <alignment horizontal="right" vertical="top" wrapText="1"/>
    </xf>
    <xf numFmtId="43" fontId="4" fillId="0" borderId="0" xfId="1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justify" vertical="justify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justify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/>
    <xf numFmtId="0" fontId="3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9" fontId="4" fillId="0" borderId="1" xfId="2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Alignment="1">
      <alignment horizontal="right"/>
    </xf>
    <xf numFmtId="0" fontId="4" fillId="0" borderId="0" xfId="5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 applyProtection="1">
      <alignment horizontal="right" wrapText="1"/>
    </xf>
    <xf numFmtId="43" fontId="3" fillId="0" borderId="0" xfId="1" applyFont="1" applyFill="1" applyAlignment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43" fontId="3" fillId="0" borderId="0" xfId="1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43" fontId="3" fillId="0" borderId="2" xfId="1" applyFont="1" applyFill="1" applyBorder="1" applyAlignment="1" applyProtection="1">
      <alignment horizontal="right" wrapText="1"/>
    </xf>
    <xf numFmtId="176" fontId="3" fillId="0" borderId="0" xfId="2" applyNumberFormat="1" applyFont="1" applyFill="1" applyAlignment="1">
      <alignment horizontal="right"/>
    </xf>
    <xf numFmtId="176" fontId="3" fillId="0" borderId="0" xfId="2" applyNumberFormat="1" applyFont="1" applyFill="1" applyBorder="1" applyAlignment="1" applyProtection="1">
      <alignment horizontal="right"/>
    </xf>
    <xf numFmtId="176" fontId="3" fillId="0" borderId="0" xfId="2" applyNumberFormat="1" applyFont="1" applyFill="1" applyAlignment="1" applyProtection="1">
      <alignment horizontal="right"/>
    </xf>
    <xf numFmtId="176" fontId="3" fillId="0" borderId="0" xfId="2" applyNumberFormat="1" applyFont="1" applyFill="1" applyBorder="1" applyAlignment="1">
      <alignment horizontal="right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43" fontId="3" fillId="0" borderId="0" xfId="1" applyNumberFormat="1" applyFont="1" applyFill="1" applyAlignment="1">
      <alignment horizontal="right" wrapText="1"/>
    </xf>
    <xf numFmtId="43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43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/>
    </xf>
    <xf numFmtId="43" fontId="3" fillId="0" borderId="0" xfId="1" applyFont="1" applyFill="1" applyBorder="1"/>
    <xf numFmtId="0" fontId="3" fillId="0" borderId="0" xfId="2" applyFont="1" applyFill="1" applyBorder="1" applyAlignment="1" applyProtection="1">
      <alignment horizontal="left" wrapText="1"/>
    </xf>
    <xf numFmtId="0" fontId="3" fillId="0" borderId="1" xfId="2" applyNumberFormat="1" applyFont="1" applyFill="1" applyBorder="1"/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justify" vertical="justify"/>
    </xf>
    <xf numFmtId="0" fontId="3" fillId="0" borderId="0" xfId="0" applyFont="1" applyFill="1" applyBorder="1" applyAlignment="1">
      <alignment vertical="justify"/>
    </xf>
    <xf numFmtId="0" fontId="3" fillId="0" borderId="0" xfId="0" applyNumberFormat="1" applyFont="1" applyFill="1" applyBorder="1" applyAlignment="1">
      <alignment vertical="justify"/>
    </xf>
    <xf numFmtId="49" fontId="3" fillId="0" borderId="1" xfId="2" applyNumberFormat="1" applyFont="1" applyFill="1" applyBorder="1" applyAlignment="1">
      <alignment horizontal="right" vertical="top" wrapText="1"/>
    </xf>
    <xf numFmtId="168" fontId="3" fillId="0" borderId="1" xfId="2" applyNumberFormat="1" applyFont="1" applyFill="1" applyBorder="1" applyAlignment="1">
      <alignment horizontal="right" vertical="top" wrapText="1"/>
    </xf>
    <xf numFmtId="168" fontId="3" fillId="0" borderId="2" xfId="2" applyNumberFormat="1" applyFont="1" applyFill="1" applyBorder="1" applyAlignment="1">
      <alignment horizontal="right" vertical="top" wrapText="1"/>
    </xf>
    <xf numFmtId="172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3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right" vertical="top" wrapText="1"/>
    </xf>
    <xf numFmtId="172" fontId="4" fillId="0" borderId="1" xfId="2" applyNumberFormat="1" applyFont="1" applyFill="1" applyBorder="1" applyAlignment="1">
      <alignment horizontal="right" vertical="top" wrapText="1"/>
    </xf>
    <xf numFmtId="1" fontId="3" fillId="0" borderId="1" xfId="2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 applyProtection="1">
      <alignment horizontal="left" wrapText="1"/>
    </xf>
    <xf numFmtId="43" fontId="3" fillId="0" borderId="1" xfId="1" applyFont="1" applyFill="1" applyBorder="1" applyAlignment="1" applyProtection="1">
      <alignment horizontal="right"/>
    </xf>
    <xf numFmtId="43" fontId="3" fillId="0" borderId="1" xfId="1" applyFont="1" applyFill="1" applyBorder="1"/>
    <xf numFmtId="0" fontId="3" fillId="0" borderId="0" xfId="6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left" vertical="top" wrapText="1"/>
    </xf>
    <xf numFmtId="0" fontId="3" fillId="0" borderId="2" xfId="6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justify" vertical="justify"/>
    </xf>
    <xf numFmtId="0" fontId="3" fillId="0" borderId="0" xfId="0" applyFont="1" applyFill="1" applyBorder="1" applyAlignment="1">
      <alignment vertical="justify"/>
    </xf>
    <xf numFmtId="0" fontId="3" fillId="0" borderId="0" xfId="0" applyNumberFormat="1" applyFont="1" applyFill="1" applyBorder="1" applyAlignment="1">
      <alignment vertical="justify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 vol. II" xfId="3"/>
    <cellStyle name="Normal_BUDGET FOR  03-04 10-02-03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Budget%20Documents\$Budget%20documents$\$Budgets%202002%20onward$\$Bud2014$\Budget%20for%20website\Demand%20for%20Grants\Budget\Copy%20of%20budget2008-21_2\Budget%202004-05\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30" transitionEvaluation="1" codeName="Sheet1"/>
  <dimension ref="A1:L520"/>
  <sheetViews>
    <sheetView tabSelected="1" view="pageBreakPreview" topLeftCell="A430" zoomScaleNormal="85" zoomScaleSheetLayoutView="100" workbookViewId="0">
      <selection activeCell="A521" sqref="A521:L563"/>
    </sheetView>
  </sheetViews>
  <sheetFormatPr defaultColWidth="8.7109375" defaultRowHeight="12.75"/>
  <cols>
    <col min="1" max="1" width="6.42578125" style="14" customWidth="1"/>
    <col min="2" max="2" width="8.140625" style="6" customWidth="1"/>
    <col min="3" max="3" width="34.5703125" style="9" customWidth="1"/>
    <col min="4" max="4" width="8.5703125" style="72" customWidth="1"/>
    <col min="5" max="5" width="9.42578125" style="72" customWidth="1"/>
    <col min="6" max="6" width="8.42578125" style="9" customWidth="1"/>
    <col min="7" max="7" width="8.5703125" style="9" customWidth="1"/>
    <col min="8" max="8" width="8.5703125" style="72" customWidth="1"/>
    <col min="9" max="9" width="8.42578125" style="72" customWidth="1"/>
    <col min="10" max="10" width="8.5703125" style="72" customWidth="1"/>
    <col min="11" max="11" width="9.140625" style="72" customWidth="1"/>
    <col min="12" max="12" width="8.42578125" style="72" customWidth="1"/>
    <col min="13" max="16384" width="8.7109375" style="9"/>
  </cols>
  <sheetData>
    <row r="1" spans="1:12" ht="13.5" customHeight="1">
      <c r="A1" s="149" t="s">
        <v>237</v>
      </c>
      <c r="B1" s="149"/>
      <c r="C1" s="149"/>
      <c r="D1" s="149"/>
      <c r="E1" s="149"/>
      <c r="F1" s="149"/>
      <c r="G1" s="149"/>
      <c r="H1" s="149"/>
      <c r="I1" s="149"/>
      <c r="J1" s="150"/>
      <c r="K1" s="149"/>
      <c r="L1" s="149"/>
    </row>
    <row r="2" spans="1:12" ht="13.5" customHeight="1">
      <c r="A2" s="131"/>
      <c r="B2" s="16"/>
      <c r="C2" s="131"/>
      <c r="D2" s="132"/>
      <c r="E2" s="132" t="s">
        <v>191</v>
      </c>
      <c r="F2" s="131"/>
      <c r="G2" s="131"/>
      <c r="H2" s="132"/>
      <c r="I2" s="132"/>
      <c r="J2" s="132"/>
      <c r="K2" s="132"/>
      <c r="L2" s="132"/>
    </row>
    <row r="3" spans="1:12" ht="12" customHeight="1">
      <c r="A3" s="131"/>
      <c r="B3" s="16"/>
      <c r="C3" s="131"/>
      <c r="D3" s="132"/>
      <c r="E3" s="132"/>
      <c r="F3" s="131"/>
      <c r="G3" s="131"/>
      <c r="H3" s="132"/>
      <c r="I3" s="132"/>
      <c r="J3" s="132"/>
      <c r="K3" s="132"/>
      <c r="L3" s="132"/>
    </row>
    <row r="4" spans="1:12" ht="13.5" customHeight="1">
      <c r="A4" s="7"/>
      <c r="B4" s="130"/>
      <c r="C4" s="8"/>
      <c r="D4" s="92" t="s">
        <v>215</v>
      </c>
      <c r="F4" s="12"/>
      <c r="G4" s="13"/>
      <c r="H4" s="74"/>
      <c r="I4" s="74"/>
      <c r="J4" s="74"/>
      <c r="K4" s="74"/>
      <c r="L4" s="74"/>
    </row>
    <row r="5" spans="1:12" ht="13.5" customHeight="1">
      <c r="A5" s="7"/>
      <c r="B5" s="130"/>
      <c r="C5" s="8"/>
      <c r="D5" s="93" t="s">
        <v>206</v>
      </c>
      <c r="E5" s="94">
        <v>2045</v>
      </c>
      <c r="F5" s="151" t="s">
        <v>207</v>
      </c>
      <c r="G5" s="151"/>
      <c r="H5" s="151"/>
      <c r="I5" s="151"/>
      <c r="J5" s="152"/>
      <c r="K5" s="151"/>
      <c r="L5" s="151"/>
    </row>
    <row r="6" spans="1:12" ht="13.5" customHeight="1">
      <c r="A6" s="7"/>
      <c r="B6" s="130"/>
      <c r="C6" s="8"/>
      <c r="D6" s="10" t="s">
        <v>216</v>
      </c>
      <c r="E6" s="11"/>
      <c r="F6" s="12"/>
      <c r="G6" s="13"/>
      <c r="H6" s="74"/>
      <c r="I6" s="74"/>
      <c r="J6" s="74"/>
      <c r="K6" s="74"/>
      <c r="L6" s="74"/>
    </row>
    <row r="7" spans="1:12" ht="13.5" customHeight="1">
      <c r="D7" s="64" t="s">
        <v>217</v>
      </c>
      <c r="E7" s="70">
        <v>2402</v>
      </c>
      <c r="F7" s="15" t="s">
        <v>0</v>
      </c>
    </row>
    <row r="8" spans="1:12" ht="13.5" customHeight="1">
      <c r="D8" s="64"/>
      <c r="E8" s="70">
        <v>2406</v>
      </c>
      <c r="F8" s="71" t="s">
        <v>1</v>
      </c>
      <c r="G8" s="72"/>
    </row>
    <row r="9" spans="1:12" ht="13.5" customHeight="1">
      <c r="D9" s="64" t="s">
        <v>226</v>
      </c>
      <c r="E9" s="70">
        <v>3435</v>
      </c>
      <c r="F9" s="71" t="s">
        <v>2</v>
      </c>
      <c r="G9" s="72"/>
    </row>
    <row r="10" spans="1:12" ht="13.5" customHeight="1">
      <c r="D10" s="64" t="s">
        <v>218</v>
      </c>
      <c r="E10" s="73"/>
      <c r="F10" s="72"/>
      <c r="G10" s="72"/>
    </row>
    <row r="11" spans="1:12" ht="13.5" customHeight="1">
      <c r="D11" s="64" t="s">
        <v>3</v>
      </c>
      <c r="E11" s="70">
        <v>4406</v>
      </c>
      <c r="F11" s="71" t="s">
        <v>221</v>
      </c>
      <c r="G11" s="72"/>
    </row>
    <row r="12" spans="1:12" ht="12" customHeight="1">
      <c r="D12" s="64"/>
      <c r="E12" s="70"/>
      <c r="F12" s="71"/>
      <c r="G12" s="72"/>
    </row>
    <row r="13" spans="1:12" ht="13.5" customHeight="1">
      <c r="A13" s="30" t="s">
        <v>266</v>
      </c>
      <c r="D13" s="64"/>
      <c r="F13" s="71"/>
      <c r="G13" s="72"/>
    </row>
    <row r="14" spans="1:12" ht="13.5" customHeight="1">
      <c r="D14" s="74"/>
      <c r="E14" s="132" t="s">
        <v>203</v>
      </c>
      <c r="F14" s="132" t="s">
        <v>204</v>
      </c>
      <c r="G14" s="132" t="s">
        <v>11</v>
      </c>
    </row>
    <row r="15" spans="1:12" ht="13.5" customHeight="1">
      <c r="D15" s="75" t="s">
        <v>4</v>
      </c>
      <c r="E15" s="132">
        <f>L484</f>
        <v>2449793</v>
      </c>
      <c r="F15" s="132">
        <f>L510</f>
        <v>17174</v>
      </c>
      <c r="G15" s="132">
        <f>F15+E15</f>
        <v>2466967</v>
      </c>
    </row>
    <row r="16" spans="1:12" ht="13.5" customHeight="1">
      <c r="A16" s="15" t="s">
        <v>202</v>
      </c>
      <c r="F16" s="72"/>
      <c r="G16" s="72"/>
    </row>
    <row r="17" spans="1:12" ht="13.5" customHeight="1">
      <c r="C17" s="17"/>
      <c r="D17" s="76"/>
      <c r="E17" s="76"/>
      <c r="F17" s="76"/>
      <c r="G17" s="76"/>
      <c r="H17" s="76"/>
      <c r="I17" s="77"/>
      <c r="J17" s="78"/>
      <c r="K17" s="79"/>
      <c r="L17" s="80" t="s">
        <v>245</v>
      </c>
    </row>
    <row r="18" spans="1:12" s="20" customFormat="1">
      <c r="A18" s="121"/>
      <c r="B18" s="18"/>
      <c r="C18" s="122"/>
      <c r="D18" s="153" t="s">
        <v>5</v>
      </c>
      <c r="E18" s="153"/>
      <c r="F18" s="148" t="s">
        <v>6</v>
      </c>
      <c r="G18" s="148"/>
      <c r="H18" s="148" t="s">
        <v>7</v>
      </c>
      <c r="I18" s="148"/>
      <c r="J18" s="148" t="s">
        <v>6</v>
      </c>
      <c r="K18" s="148"/>
      <c r="L18" s="148"/>
    </row>
    <row r="19" spans="1:12" s="20" customFormat="1">
      <c r="A19" s="123"/>
      <c r="B19" s="22"/>
      <c r="C19" s="122" t="s">
        <v>8</v>
      </c>
      <c r="D19" s="148" t="s">
        <v>248</v>
      </c>
      <c r="E19" s="148"/>
      <c r="F19" s="148" t="s">
        <v>261</v>
      </c>
      <c r="G19" s="148"/>
      <c r="H19" s="148" t="s">
        <v>261</v>
      </c>
      <c r="I19" s="148"/>
      <c r="J19" s="148" t="s">
        <v>265</v>
      </c>
      <c r="K19" s="148"/>
      <c r="L19" s="148"/>
    </row>
    <row r="20" spans="1:12" s="20" customFormat="1">
      <c r="A20" s="124"/>
      <c r="B20" s="23"/>
      <c r="C20" s="125"/>
      <c r="D20" s="81" t="s">
        <v>9</v>
      </c>
      <c r="E20" s="81" t="s">
        <v>10</v>
      </c>
      <c r="F20" s="81" t="s">
        <v>9</v>
      </c>
      <c r="G20" s="81" t="s">
        <v>10</v>
      </c>
      <c r="H20" s="81" t="s">
        <v>9</v>
      </c>
      <c r="I20" s="81" t="s">
        <v>10</v>
      </c>
      <c r="J20" s="81" t="s">
        <v>9</v>
      </c>
      <c r="K20" s="81" t="s">
        <v>10</v>
      </c>
      <c r="L20" s="81" t="s">
        <v>11</v>
      </c>
    </row>
    <row r="21" spans="1:12" s="20" customFormat="1" ht="12" customHeight="1">
      <c r="A21" s="21"/>
      <c r="B21" s="22"/>
      <c r="C21" s="19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4.1" customHeight="1">
      <c r="C22" s="31" t="s">
        <v>12</v>
      </c>
      <c r="F22" s="72"/>
      <c r="G22" s="72"/>
    </row>
    <row r="23" spans="1:12" ht="25.5">
      <c r="A23" s="14" t="s">
        <v>13</v>
      </c>
      <c r="B23" s="32">
        <v>2045</v>
      </c>
      <c r="C23" s="25" t="s">
        <v>199</v>
      </c>
      <c r="F23" s="72"/>
      <c r="G23" s="72"/>
    </row>
    <row r="24" spans="1:12" ht="25.5">
      <c r="B24" s="33">
        <v>0.79700000000000004</v>
      </c>
      <c r="C24" s="25" t="s">
        <v>200</v>
      </c>
      <c r="D24" s="61"/>
      <c r="E24" s="61"/>
      <c r="F24" s="61"/>
      <c r="G24" s="61"/>
      <c r="H24" s="61"/>
      <c r="I24" s="61"/>
      <c r="J24" s="61"/>
      <c r="K24" s="61"/>
      <c r="L24" s="61"/>
    </row>
    <row r="25" spans="1:12">
      <c r="B25" s="5" t="s">
        <v>186</v>
      </c>
      <c r="C25" s="4" t="s">
        <v>201</v>
      </c>
      <c r="D25" s="96">
        <v>0</v>
      </c>
      <c r="E25" s="84">
        <v>200000</v>
      </c>
      <c r="F25" s="96">
        <v>0</v>
      </c>
      <c r="G25" s="84">
        <v>300000</v>
      </c>
      <c r="H25" s="96">
        <v>0</v>
      </c>
      <c r="I25" s="84">
        <v>300000</v>
      </c>
      <c r="J25" s="96">
        <v>0</v>
      </c>
      <c r="K25" s="84">
        <v>450000</v>
      </c>
      <c r="L25" s="84">
        <f>SUM(J25:K25)</f>
        <v>450000</v>
      </c>
    </row>
    <row r="26" spans="1:12" ht="25.5">
      <c r="A26" s="14" t="s">
        <v>11</v>
      </c>
      <c r="B26" s="33">
        <v>0.79700000000000004</v>
      </c>
      <c r="C26" s="25" t="s">
        <v>200</v>
      </c>
      <c r="D26" s="116">
        <f t="shared" ref="D26:L26" si="0">SUM(D25)</f>
        <v>0</v>
      </c>
      <c r="E26" s="117">
        <f t="shared" si="0"/>
        <v>200000</v>
      </c>
      <c r="F26" s="116">
        <f t="shared" si="0"/>
        <v>0</v>
      </c>
      <c r="G26" s="117">
        <f t="shared" si="0"/>
        <v>300000</v>
      </c>
      <c r="H26" s="116">
        <f t="shared" si="0"/>
        <v>0</v>
      </c>
      <c r="I26" s="117">
        <f t="shared" si="0"/>
        <v>300000</v>
      </c>
      <c r="J26" s="116">
        <f t="shared" si="0"/>
        <v>0</v>
      </c>
      <c r="K26" s="117">
        <f>SUM(K25)</f>
        <v>450000</v>
      </c>
      <c r="L26" s="117">
        <f t="shared" si="0"/>
        <v>450000</v>
      </c>
    </row>
    <row r="27" spans="1:12" ht="25.5">
      <c r="A27" s="14" t="s">
        <v>11</v>
      </c>
      <c r="B27" s="32">
        <v>2045</v>
      </c>
      <c r="C27" s="25" t="s">
        <v>199</v>
      </c>
      <c r="D27" s="116">
        <f t="shared" ref="D27:L27" si="1">D25</f>
        <v>0</v>
      </c>
      <c r="E27" s="117">
        <f t="shared" si="1"/>
        <v>200000</v>
      </c>
      <c r="F27" s="116">
        <f t="shared" si="1"/>
        <v>0</v>
      </c>
      <c r="G27" s="117">
        <f t="shared" si="1"/>
        <v>300000</v>
      </c>
      <c r="H27" s="116">
        <f t="shared" si="1"/>
        <v>0</v>
      </c>
      <c r="I27" s="117">
        <f t="shared" si="1"/>
        <v>300000</v>
      </c>
      <c r="J27" s="116">
        <f t="shared" si="1"/>
        <v>0</v>
      </c>
      <c r="K27" s="117">
        <f>K25</f>
        <v>450000</v>
      </c>
      <c r="L27" s="117">
        <f t="shared" si="1"/>
        <v>450000</v>
      </c>
    </row>
    <row r="28" spans="1:12" ht="12" customHeight="1">
      <c r="C28" s="24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4.1" customHeight="1">
      <c r="A29" s="14" t="s">
        <v>13</v>
      </c>
      <c r="B29" s="32">
        <v>2402</v>
      </c>
      <c r="C29" s="25" t="s">
        <v>0</v>
      </c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1" customHeight="1">
      <c r="B30" s="34">
        <v>1E-3</v>
      </c>
      <c r="C30" s="25" t="s">
        <v>14</v>
      </c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4.1" customHeight="1">
      <c r="A31" s="7"/>
      <c r="B31" s="130">
        <v>13</v>
      </c>
      <c r="C31" s="129" t="s">
        <v>15</v>
      </c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4.1" customHeight="1">
      <c r="A32" s="7"/>
      <c r="B32" s="130">
        <v>44</v>
      </c>
      <c r="C32" s="129" t="s">
        <v>16</v>
      </c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4.1" customHeight="1">
      <c r="A33" s="28"/>
      <c r="B33" s="137" t="s">
        <v>17</v>
      </c>
      <c r="C33" s="55" t="s">
        <v>18</v>
      </c>
      <c r="D33" s="85">
        <v>5222</v>
      </c>
      <c r="E33" s="85">
        <v>4021</v>
      </c>
      <c r="F33" s="85">
        <v>5000</v>
      </c>
      <c r="G33" s="85">
        <v>4090</v>
      </c>
      <c r="H33" s="85">
        <v>5000</v>
      </c>
      <c r="I33" s="85">
        <v>4090</v>
      </c>
      <c r="J33" s="85">
        <v>5800</v>
      </c>
      <c r="K33" s="85">
        <v>4158</v>
      </c>
      <c r="L33" s="85">
        <f>SUM(J33:K33)</f>
        <v>9958</v>
      </c>
    </row>
    <row r="34" spans="1:12" ht="15" customHeight="1">
      <c r="A34" s="102"/>
      <c r="B34" s="138" t="s">
        <v>19</v>
      </c>
      <c r="C34" s="103" t="s">
        <v>20</v>
      </c>
      <c r="D34" s="104">
        <v>0</v>
      </c>
      <c r="E34" s="113">
        <v>80</v>
      </c>
      <c r="F34" s="104">
        <v>0</v>
      </c>
      <c r="G34" s="113">
        <v>80</v>
      </c>
      <c r="H34" s="104">
        <v>0</v>
      </c>
      <c r="I34" s="113">
        <v>80</v>
      </c>
      <c r="J34" s="104">
        <v>0</v>
      </c>
      <c r="K34" s="113">
        <v>80</v>
      </c>
      <c r="L34" s="113">
        <f>SUM(J34:K34)</f>
        <v>80</v>
      </c>
    </row>
    <row r="35" spans="1:12" ht="15" customHeight="1">
      <c r="A35" s="7"/>
      <c r="B35" s="29" t="s">
        <v>21</v>
      </c>
      <c r="C35" s="129" t="s">
        <v>22</v>
      </c>
      <c r="D35" s="95">
        <v>0</v>
      </c>
      <c r="E35" s="86">
        <v>543</v>
      </c>
      <c r="F35" s="95">
        <v>0</v>
      </c>
      <c r="G35" s="86">
        <v>530</v>
      </c>
      <c r="H35" s="95">
        <v>0</v>
      </c>
      <c r="I35" s="86">
        <v>530</v>
      </c>
      <c r="J35" s="95">
        <v>0</v>
      </c>
      <c r="K35" s="86">
        <v>530</v>
      </c>
      <c r="L35" s="86">
        <f>SUM(J35:K35)</f>
        <v>530</v>
      </c>
    </row>
    <row r="36" spans="1:12" ht="15" customHeight="1">
      <c r="A36" s="7" t="s">
        <v>11</v>
      </c>
      <c r="B36" s="130">
        <v>44</v>
      </c>
      <c r="C36" s="129" t="s">
        <v>16</v>
      </c>
      <c r="D36" s="115">
        <f t="shared" ref="D36:L36" si="2">SUM(D33:D35)</f>
        <v>5222</v>
      </c>
      <c r="E36" s="115">
        <f t="shared" si="2"/>
        <v>4644</v>
      </c>
      <c r="F36" s="115">
        <f t="shared" si="2"/>
        <v>5000</v>
      </c>
      <c r="G36" s="115">
        <f t="shared" si="2"/>
        <v>4700</v>
      </c>
      <c r="H36" s="115">
        <f t="shared" si="2"/>
        <v>5000</v>
      </c>
      <c r="I36" s="115">
        <f t="shared" si="2"/>
        <v>4700</v>
      </c>
      <c r="J36" s="115">
        <f t="shared" si="2"/>
        <v>5800</v>
      </c>
      <c r="K36" s="115">
        <f>SUM(K33:K35)</f>
        <v>4768</v>
      </c>
      <c r="L36" s="115">
        <f t="shared" si="2"/>
        <v>10568</v>
      </c>
    </row>
    <row r="37" spans="1:12" ht="15" customHeight="1">
      <c r="A37" s="7"/>
      <c r="B37" s="130"/>
      <c r="C37" s="129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 customHeight="1">
      <c r="A38" s="7"/>
      <c r="B38" s="130">
        <v>45</v>
      </c>
      <c r="C38" s="129" t="s">
        <v>23</v>
      </c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5" customHeight="1">
      <c r="B39" s="5" t="s">
        <v>24</v>
      </c>
      <c r="C39" s="4" t="s">
        <v>18</v>
      </c>
      <c r="D39" s="98">
        <v>0</v>
      </c>
      <c r="E39" s="87">
        <v>9341</v>
      </c>
      <c r="F39" s="98">
        <v>0</v>
      </c>
      <c r="G39" s="87">
        <v>7691</v>
      </c>
      <c r="H39" s="98">
        <v>0</v>
      </c>
      <c r="I39" s="87">
        <v>7691</v>
      </c>
      <c r="J39" s="98">
        <v>0</v>
      </c>
      <c r="K39" s="87">
        <v>8071</v>
      </c>
      <c r="L39" s="87">
        <f>SUM(J39:K39)</f>
        <v>8071</v>
      </c>
    </row>
    <row r="40" spans="1:12" ht="15" customHeight="1">
      <c r="B40" s="5" t="s">
        <v>25</v>
      </c>
      <c r="C40" s="4" t="s">
        <v>20</v>
      </c>
      <c r="D40" s="98">
        <v>0</v>
      </c>
      <c r="E40" s="87">
        <v>60</v>
      </c>
      <c r="F40" s="98">
        <v>0</v>
      </c>
      <c r="G40" s="87">
        <v>60</v>
      </c>
      <c r="H40" s="98">
        <v>0</v>
      </c>
      <c r="I40" s="87">
        <v>60</v>
      </c>
      <c r="J40" s="98">
        <v>0</v>
      </c>
      <c r="K40" s="87">
        <v>60</v>
      </c>
      <c r="L40" s="87">
        <f>SUM(J40:K40)</f>
        <v>60</v>
      </c>
    </row>
    <row r="41" spans="1:12" ht="15" customHeight="1">
      <c r="B41" s="5" t="s">
        <v>26</v>
      </c>
      <c r="C41" s="4" t="s">
        <v>22</v>
      </c>
      <c r="D41" s="98">
        <v>0</v>
      </c>
      <c r="E41" s="87">
        <v>154</v>
      </c>
      <c r="F41" s="98">
        <v>0</v>
      </c>
      <c r="G41" s="87">
        <v>150</v>
      </c>
      <c r="H41" s="98">
        <v>0</v>
      </c>
      <c r="I41" s="87">
        <v>150</v>
      </c>
      <c r="J41" s="98">
        <v>0</v>
      </c>
      <c r="K41" s="87">
        <v>150</v>
      </c>
      <c r="L41" s="87">
        <f>SUM(J41:K41)</f>
        <v>150</v>
      </c>
    </row>
    <row r="42" spans="1:12" ht="15" customHeight="1">
      <c r="A42" s="7" t="s">
        <v>11</v>
      </c>
      <c r="B42" s="130">
        <v>45</v>
      </c>
      <c r="C42" s="129" t="s">
        <v>23</v>
      </c>
      <c r="D42" s="118">
        <f t="shared" ref="D42:L42" si="3">SUM(D39:D41)</f>
        <v>0</v>
      </c>
      <c r="E42" s="115">
        <f t="shared" si="3"/>
        <v>9555</v>
      </c>
      <c r="F42" s="118">
        <f t="shared" si="3"/>
        <v>0</v>
      </c>
      <c r="G42" s="115">
        <f t="shared" si="3"/>
        <v>7901</v>
      </c>
      <c r="H42" s="118">
        <f t="shared" si="3"/>
        <v>0</v>
      </c>
      <c r="I42" s="115">
        <f t="shared" si="3"/>
        <v>7901</v>
      </c>
      <c r="J42" s="118">
        <f t="shared" si="3"/>
        <v>0</v>
      </c>
      <c r="K42" s="115">
        <f>SUM(K39:K41)</f>
        <v>8281</v>
      </c>
      <c r="L42" s="115">
        <f t="shared" si="3"/>
        <v>8281</v>
      </c>
    </row>
    <row r="43" spans="1:12" ht="15" customHeight="1">
      <c r="C43" s="4"/>
      <c r="D43" s="65"/>
      <c r="E43" s="10"/>
      <c r="F43" s="10"/>
      <c r="G43" s="10"/>
      <c r="H43" s="10"/>
      <c r="I43" s="10"/>
      <c r="J43" s="10"/>
      <c r="K43" s="10"/>
      <c r="L43" s="10"/>
    </row>
    <row r="44" spans="1:12" ht="15" customHeight="1">
      <c r="B44" s="6">
        <v>46</v>
      </c>
      <c r="C44" s="4" t="s">
        <v>27</v>
      </c>
      <c r="D44" s="60"/>
      <c r="E44" s="61"/>
      <c r="F44" s="61"/>
      <c r="G44" s="61"/>
      <c r="H44" s="61"/>
      <c r="I44" s="61"/>
      <c r="J44" s="61"/>
      <c r="K44" s="61"/>
      <c r="L44" s="61"/>
    </row>
    <row r="45" spans="1:12" ht="15" customHeight="1">
      <c r="B45" s="5" t="s">
        <v>28</v>
      </c>
      <c r="C45" s="4" t="s">
        <v>18</v>
      </c>
      <c r="D45" s="98">
        <v>0</v>
      </c>
      <c r="E45" s="87">
        <v>4541</v>
      </c>
      <c r="F45" s="98">
        <v>0</v>
      </c>
      <c r="G45" s="87">
        <v>5647</v>
      </c>
      <c r="H45" s="98">
        <v>0</v>
      </c>
      <c r="I45" s="87">
        <v>5647</v>
      </c>
      <c r="J45" s="98">
        <v>0</v>
      </c>
      <c r="K45" s="87">
        <f>4316+66</f>
        <v>4382</v>
      </c>
      <c r="L45" s="87">
        <f>SUM(J45:K45)</f>
        <v>4382</v>
      </c>
    </row>
    <row r="46" spans="1:12" ht="15" customHeight="1">
      <c r="B46" s="5" t="s">
        <v>29</v>
      </c>
      <c r="C46" s="4" t="s">
        <v>20</v>
      </c>
      <c r="D46" s="98">
        <v>0</v>
      </c>
      <c r="E46" s="87">
        <v>60</v>
      </c>
      <c r="F46" s="98">
        <v>0</v>
      </c>
      <c r="G46" s="87">
        <v>60</v>
      </c>
      <c r="H46" s="98">
        <v>0</v>
      </c>
      <c r="I46" s="87">
        <v>60</v>
      </c>
      <c r="J46" s="98">
        <v>0</v>
      </c>
      <c r="K46" s="87">
        <v>60</v>
      </c>
      <c r="L46" s="87">
        <f>SUM(J46:K46)</f>
        <v>60</v>
      </c>
    </row>
    <row r="47" spans="1:12" ht="15" customHeight="1">
      <c r="B47" s="5" t="s">
        <v>30</v>
      </c>
      <c r="C47" s="4" t="s">
        <v>22</v>
      </c>
      <c r="D47" s="98">
        <v>0</v>
      </c>
      <c r="E47" s="87">
        <v>116</v>
      </c>
      <c r="F47" s="98">
        <v>0</v>
      </c>
      <c r="G47" s="87">
        <v>120</v>
      </c>
      <c r="H47" s="98">
        <v>0</v>
      </c>
      <c r="I47" s="87">
        <v>120</v>
      </c>
      <c r="J47" s="98">
        <v>0</v>
      </c>
      <c r="K47" s="87">
        <v>120</v>
      </c>
      <c r="L47" s="87">
        <f>SUM(J47:K47)</f>
        <v>120</v>
      </c>
    </row>
    <row r="48" spans="1:12" ht="15" customHeight="1">
      <c r="A48" s="14" t="s">
        <v>11</v>
      </c>
      <c r="B48" s="6">
        <v>46</v>
      </c>
      <c r="C48" s="4" t="s">
        <v>27</v>
      </c>
      <c r="D48" s="118">
        <f t="shared" ref="D48:L48" si="4">SUM(D44:D47)</f>
        <v>0</v>
      </c>
      <c r="E48" s="115">
        <f t="shared" si="4"/>
        <v>4717</v>
      </c>
      <c r="F48" s="118">
        <f t="shared" si="4"/>
        <v>0</v>
      </c>
      <c r="G48" s="115">
        <f t="shared" si="4"/>
        <v>5827</v>
      </c>
      <c r="H48" s="118">
        <f t="shared" si="4"/>
        <v>0</v>
      </c>
      <c r="I48" s="115">
        <f t="shared" si="4"/>
        <v>5827</v>
      </c>
      <c r="J48" s="118">
        <f t="shared" si="4"/>
        <v>0</v>
      </c>
      <c r="K48" s="115">
        <f>SUM(K44:K47)</f>
        <v>4562</v>
      </c>
      <c r="L48" s="115">
        <f t="shared" si="4"/>
        <v>4562</v>
      </c>
    </row>
    <row r="49" spans="1:12" ht="15" customHeight="1">
      <c r="C49" s="4"/>
      <c r="D49" s="65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B50" s="6">
        <v>47</v>
      </c>
      <c r="C50" s="4" t="s">
        <v>31</v>
      </c>
      <c r="D50" s="60"/>
      <c r="E50" s="61"/>
      <c r="F50" s="61"/>
      <c r="G50" s="61"/>
      <c r="H50" s="61"/>
      <c r="I50" s="61"/>
      <c r="J50" s="61"/>
      <c r="K50" s="61"/>
      <c r="L50" s="61"/>
    </row>
    <row r="51" spans="1:12" ht="15" customHeight="1">
      <c r="B51" s="5" t="s">
        <v>32</v>
      </c>
      <c r="C51" s="4" t="s">
        <v>18</v>
      </c>
      <c r="D51" s="98">
        <v>0</v>
      </c>
      <c r="E51" s="87">
        <v>5708</v>
      </c>
      <c r="F51" s="98">
        <v>0</v>
      </c>
      <c r="G51" s="87">
        <v>5836</v>
      </c>
      <c r="H51" s="98">
        <v>0</v>
      </c>
      <c r="I51" s="87">
        <v>5836</v>
      </c>
      <c r="J51" s="98">
        <v>0</v>
      </c>
      <c r="K51" s="87">
        <f>6402+66</f>
        <v>6468</v>
      </c>
      <c r="L51" s="87">
        <f>SUM(J51:K51)</f>
        <v>6468</v>
      </c>
    </row>
    <row r="52" spans="1:12" ht="15" customHeight="1">
      <c r="B52" s="5" t="s">
        <v>33</v>
      </c>
      <c r="C52" s="4" t="s">
        <v>20</v>
      </c>
      <c r="D52" s="98">
        <v>0</v>
      </c>
      <c r="E52" s="87">
        <v>60</v>
      </c>
      <c r="F52" s="98">
        <v>0</v>
      </c>
      <c r="G52" s="87">
        <v>60</v>
      </c>
      <c r="H52" s="98">
        <v>0</v>
      </c>
      <c r="I52" s="87">
        <v>60</v>
      </c>
      <c r="J52" s="98">
        <v>0</v>
      </c>
      <c r="K52" s="87">
        <v>60</v>
      </c>
      <c r="L52" s="87">
        <f>SUM(J52:K52)</f>
        <v>60</v>
      </c>
    </row>
    <row r="53" spans="1:12" ht="15" customHeight="1">
      <c r="B53" s="5" t="s">
        <v>34</v>
      </c>
      <c r="C53" s="4" t="s">
        <v>22</v>
      </c>
      <c r="D53" s="98">
        <v>0</v>
      </c>
      <c r="E53" s="87">
        <v>120</v>
      </c>
      <c r="F53" s="98">
        <v>0</v>
      </c>
      <c r="G53" s="87">
        <v>120</v>
      </c>
      <c r="H53" s="98">
        <v>0</v>
      </c>
      <c r="I53" s="87">
        <v>120</v>
      </c>
      <c r="J53" s="98">
        <v>0</v>
      </c>
      <c r="K53" s="87">
        <v>120</v>
      </c>
      <c r="L53" s="87">
        <f>SUM(J53:K53)</f>
        <v>120</v>
      </c>
    </row>
    <row r="54" spans="1:12" ht="15" customHeight="1">
      <c r="A54" s="14" t="s">
        <v>11</v>
      </c>
      <c r="B54" s="6">
        <v>47</v>
      </c>
      <c r="C54" s="4" t="s">
        <v>31</v>
      </c>
      <c r="D54" s="118">
        <f t="shared" ref="D54:L54" si="5">SUM(D51:D53)</f>
        <v>0</v>
      </c>
      <c r="E54" s="115">
        <f t="shared" si="5"/>
        <v>5888</v>
      </c>
      <c r="F54" s="118">
        <f t="shared" si="5"/>
        <v>0</v>
      </c>
      <c r="G54" s="115">
        <f t="shared" si="5"/>
        <v>6016</v>
      </c>
      <c r="H54" s="118">
        <f t="shared" si="5"/>
        <v>0</v>
      </c>
      <c r="I54" s="115">
        <f t="shared" si="5"/>
        <v>6016</v>
      </c>
      <c r="J54" s="118">
        <f t="shared" si="5"/>
        <v>0</v>
      </c>
      <c r="K54" s="115">
        <f>SUM(K51:K53)</f>
        <v>6648</v>
      </c>
      <c r="L54" s="115">
        <f t="shared" si="5"/>
        <v>6648</v>
      </c>
    </row>
    <row r="55" spans="1:12" ht="15" customHeight="1">
      <c r="C55" s="4"/>
      <c r="D55" s="65"/>
      <c r="E55" s="10"/>
      <c r="F55" s="10"/>
      <c r="G55" s="10"/>
      <c r="H55" s="10"/>
      <c r="I55" s="10"/>
      <c r="J55" s="10"/>
      <c r="K55" s="10"/>
      <c r="L55" s="10"/>
    </row>
    <row r="56" spans="1:12" ht="15" customHeight="1">
      <c r="B56" s="6">
        <v>48</v>
      </c>
      <c r="C56" s="4" t="s">
        <v>35</v>
      </c>
      <c r="D56" s="60"/>
      <c r="E56" s="61"/>
      <c r="F56" s="61"/>
      <c r="G56" s="61"/>
      <c r="H56" s="61"/>
      <c r="I56" s="61"/>
      <c r="J56" s="61"/>
      <c r="K56" s="61"/>
      <c r="L56" s="61"/>
    </row>
    <row r="57" spans="1:12" ht="15" customHeight="1">
      <c r="B57" s="5" t="s">
        <v>36</v>
      </c>
      <c r="C57" s="4" t="s">
        <v>18</v>
      </c>
      <c r="D57" s="98">
        <v>0</v>
      </c>
      <c r="E57" s="87">
        <v>8611</v>
      </c>
      <c r="F57" s="98">
        <v>0</v>
      </c>
      <c r="G57" s="87">
        <v>9703</v>
      </c>
      <c r="H57" s="98">
        <v>0</v>
      </c>
      <c r="I57" s="87">
        <v>9703</v>
      </c>
      <c r="J57" s="98">
        <v>0</v>
      </c>
      <c r="K57" s="87">
        <v>11059</v>
      </c>
      <c r="L57" s="87">
        <f>SUM(J57:K57)</f>
        <v>11059</v>
      </c>
    </row>
    <row r="58" spans="1:12" ht="15" customHeight="1">
      <c r="B58" s="5" t="s">
        <v>37</v>
      </c>
      <c r="C58" s="4" t="s">
        <v>20</v>
      </c>
      <c r="D58" s="98">
        <v>0</v>
      </c>
      <c r="E58" s="87">
        <v>60</v>
      </c>
      <c r="F58" s="98">
        <v>0</v>
      </c>
      <c r="G58" s="87">
        <v>60</v>
      </c>
      <c r="H58" s="98">
        <v>0</v>
      </c>
      <c r="I58" s="87">
        <v>60</v>
      </c>
      <c r="J58" s="98">
        <v>0</v>
      </c>
      <c r="K58" s="87">
        <v>60</v>
      </c>
      <c r="L58" s="87">
        <f>SUM(J58:K58)</f>
        <v>60</v>
      </c>
    </row>
    <row r="59" spans="1:12" ht="15" customHeight="1">
      <c r="B59" s="5" t="s">
        <v>38</v>
      </c>
      <c r="C59" s="4" t="s">
        <v>22</v>
      </c>
      <c r="D59" s="98">
        <v>0</v>
      </c>
      <c r="E59" s="87">
        <v>120</v>
      </c>
      <c r="F59" s="98">
        <v>0</v>
      </c>
      <c r="G59" s="87">
        <v>120</v>
      </c>
      <c r="H59" s="98">
        <v>0</v>
      </c>
      <c r="I59" s="87">
        <v>120</v>
      </c>
      <c r="J59" s="98">
        <v>0</v>
      </c>
      <c r="K59" s="87">
        <v>120</v>
      </c>
      <c r="L59" s="87">
        <f>SUM(J59:K59)</f>
        <v>120</v>
      </c>
    </row>
    <row r="60" spans="1:12" ht="15" customHeight="1">
      <c r="A60" s="14" t="s">
        <v>11</v>
      </c>
      <c r="B60" s="6">
        <v>48</v>
      </c>
      <c r="C60" s="4" t="s">
        <v>35</v>
      </c>
      <c r="D60" s="118">
        <f t="shared" ref="D60:L60" si="6">SUM(D57:D59)</f>
        <v>0</v>
      </c>
      <c r="E60" s="115">
        <f t="shared" si="6"/>
        <v>8791</v>
      </c>
      <c r="F60" s="118">
        <f t="shared" si="6"/>
        <v>0</v>
      </c>
      <c r="G60" s="115">
        <f t="shared" si="6"/>
        <v>9883</v>
      </c>
      <c r="H60" s="118">
        <f t="shared" si="6"/>
        <v>0</v>
      </c>
      <c r="I60" s="115">
        <f t="shared" si="6"/>
        <v>9883</v>
      </c>
      <c r="J60" s="118">
        <f t="shared" si="6"/>
        <v>0</v>
      </c>
      <c r="K60" s="115">
        <f>SUM(K57:K59)</f>
        <v>11239</v>
      </c>
      <c r="L60" s="115">
        <f t="shared" si="6"/>
        <v>11239</v>
      </c>
    </row>
    <row r="61" spans="1:12" ht="15" customHeight="1">
      <c r="A61" s="14" t="s">
        <v>11</v>
      </c>
      <c r="B61" s="6">
        <v>13</v>
      </c>
      <c r="C61" s="4" t="s">
        <v>15</v>
      </c>
      <c r="D61" s="115">
        <f t="shared" ref="D61:L61" si="7">D60+D54+D48+D42+D36</f>
        <v>5222</v>
      </c>
      <c r="E61" s="115">
        <f t="shared" si="7"/>
        <v>33595</v>
      </c>
      <c r="F61" s="115">
        <f t="shared" si="7"/>
        <v>5000</v>
      </c>
      <c r="G61" s="115">
        <f t="shared" si="7"/>
        <v>34327</v>
      </c>
      <c r="H61" s="115">
        <f t="shared" si="7"/>
        <v>5000</v>
      </c>
      <c r="I61" s="115">
        <f t="shared" si="7"/>
        <v>34327</v>
      </c>
      <c r="J61" s="115">
        <f t="shared" si="7"/>
        <v>5800</v>
      </c>
      <c r="K61" s="115">
        <f>K60+K54+K48+K42+K36</f>
        <v>35498</v>
      </c>
      <c r="L61" s="115">
        <f t="shared" si="7"/>
        <v>41298</v>
      </c>
    </row>
    <row r="62" spans="1:12" ht="15" customHeight="1">
      <c r="A62" s="28" t="s">
        <v>11</v>
      </c>
      <c r="B62" s="89">
        <v>1E-3</v>
      </c>
      <c r="C62" s="90" t="s">
        <v>14</v>
      </c>
      <c r="D62" s="117">
        <f t="shared" ref="D62:L62" si="8">D61</f>
        <v>5222</v>
      </c>
      <c r="E62" s="117">
        <f t="shared" si="8"/>
        <v>33595</v>
      </c>
      <c r="F62" s="117">
        <f t="shared" si="8"/>
        <v>5000</v>
      </c>
      <c r="G62" s="117">
        <f t="shared" si="8"/>
        <v>34327</v>
      </c>
      <c r="H62" s="117">
        <f t="shared" si="8"/>
        <v>5000</v>
      </c>
      <c r="I62" s="117">
        <f t="shared" si="8"/>
        <v>34327</v>
      </c>
      <c r="J62" s="117">
        <f t="shared" si="8"/>
        <v>5800</v>
      </c>
      <c r="K62" s="117">
        <f>K61</f>
        <v>35498</v>
      </c>
      <c r="L62" s="117">
        <f t="shared" si="8"/>
        <v>41298</v>
      </c>
    </row>
    <row r="63" spans="1:12" ht="3.75" customHeight="1">
      <c r="B63" s="35"/>
      <c r="C63" s="25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3.5" customHeight="1">
      <c r="B64" s="34">
        <v>0.10199999999999999</v>
      </c>
      <c r="C64" s="25" t="s">
        <v>39</v>
      </c>
      <c r="D64" s="61"/>
      <c r="E64" s="61"/>
      <c r="F64" s="61"/>
      <c r="G64" s="61"/>
      <c r="H64" s="61"/>
      <c r="I64" s="61"/>
      <c r="J64" s="61"/>
      <c r="K64" s="61"/>
      <c r="L64" s="61"/>
    </row>
    <row r="65" spans="1:12" ht="13.5" customHeight="1">
      <c r="B65" s="6">
        <v>13</v>
      </c>
      <c r="C65" s="4" t="s">
        <v>15</v>
      </c>
      <c r="D65" s="61"/>
      <c r="E65" s="61"/>
      <c r="F65" s="61"/>
      <c r="G65" s="61"/>
      <c r="H65" s="61"/>
      <c r="I65" s="61"/>
      <c r="J65" s="61"/>
      <c r="K65" s="61"/>
      <c r="L65" s="61"/>
    </row>
    <row r="66" spans="1:12" ht="13.5" customHeight="1">
      <c r="A66" s="7"/>
      <c r="B66" s="130">
        <v>45</v>
      </c>
      <c r="C66" s="129" t="s">
        <v>23</v>
      </c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3.5" customHeight="1">
      <c r="A67" s="7"/>
      <c r="B67" s="29" t="s">
        <v>40</v>
      </c>
      <c r="C67" s="129" t="s">
        <v>41</v>
      </c>
      <c r="D67" s="85">
        <v>619</v>
      </c>
      <c r="E67" s="97">
        <v>0</v>
      </c>
      <c r="F67" s="85">
        <v>430</v>
      </c>
      <c r="G67" s="97">
        <v>0</v>
      </c>
      <c r="H67" s="85">
        <v>430</v>
      </c>
      <c r="I67" s="97">
        <v>0</v>
      </c>
      <c r="J67" s="85">
        <v>430</v>
      </c>
      <c r="K67" s="97">
        <v>0</v>
      </c>
      <c r="L67" s="85">
        <f>SUM(J67:K67)</f>
        <v>430</v>
      </c>
    </row>
    <row r="68" spans="1:12" ht="13.5" customHeight="1">
      <c r="A68" s="7" t="s">
        <v>11</v>
      </c>
      <c r="B68" s="130">
        <v>45</v>
      </c>
      <c r="C68" s="129" t="s">
        <v>23</v>
      </c>
      <c r="D68" s="85">
        <f t="shared" ref="D68:J68" si="9">D67</f>
        <v>619</v>
      </c>
      <c r="E68" s="97">
        <f t="shared" si="9"/>
        <v>0</v>
      </c>
      <c r="F68" s="85">
        <f t="shared" si="9"/>
        <v>430</v>
      </c>
      <c r="G68" s="97">
        <f t="shared" si="9"/>
        <v>0</v>
      </c>
      <c r="H68" s="85">
        <f t="shared" si="9"/>
        <v>430</v>
      </c>
      <c r="I68" s="97">
        <f t="shared" si="9"/>
        <v>0</v>
      </c>
      <c r="J68" s="85">
        <f t="shared" si="9"/>
        <v>430</v>
      </c>
      <c r="K68" s="97">
        <f>K67</f>
        <v>0</v>
      </c>
      <c r="L68" s="85">
        <f>SUM(L67:L67)</f>
        <v>430</v>
      </c>
    </row>
    <row r="69" spans="1:12" ht="13.5" customHeight="1">
      <c r="A69" s="7" t="s">
        <v>11</v>
      </c>
      <c r="B69" s="6">
        <v>13</v>
      </c>
      <c r="C69" s="4" t="s">
        <v>15</v>
      </c>
      <c r="D69" s="86">
        <f t="shared" ref="D69:L69" si="10">D68</f>
        <v>619</v>
      </c>
      <c r="E69" s="95">
        <f t="shared" si="10"/>
        <v>0</v>
      </c>
      <c r="F69" s="86">
        <f t="shared" si="10"/>
        <v>430</v>
      </c>
      <c r="G69" s="95">
        <f t="shared" si="10"/>
        <v>0</v>
      </c>
      <c r="H69" s="86">
        <f t="shared" si="10"/>
        <v>430</v>
      </c>
      <c r="I69" s="95">
        <f t="shared" si="10"/>
        <v>0</v>
      </c>
      <c r="J69" s="86">
        <f t="shared" si="10"/>
        <v>430</v>
      </c>
      <c r="K69" s="95">
        <f t="shared" si="10"/>
        <v>0</v>
      </c>
      <c r="L69" s="86">
        <f t="shared" si="10"/>
        <v>430</v>
      </c>
    </row>
    <row r="70" spans="1:12" ht="13.5" customHeight="1">
      <c r="A70" s="7"/>
      <c r="B70" s="130"/>
      <c r="C70" s="129"/>
      <c r="D70" s="10"/>
      <c r="E70" s="65"/>
      <c r="F70" s="10"/>
      <c r="G70" s="65"/>
      <c r="H70" s="10"/>
      <c r="I70" s="65"/>
      <c r="J70" s="10"/>
      <c r="K70" s="65"/>
      <c r="L70" s="10"/>
    </row>
    <row r="71" spans="1:12" ht="13.5" customHeight="1">
      <c r="A71" s="7"/>
      <c r="B71" s="130">
        <v>46</v>
      </c>
      <c r="C71" s="129" t="s">
        <v>27</v>
      </c>
      <c r="D71" s="64"/>
      <c r="E71" s="64"/>
      <c r="F71" s="64"/>
      <c r="G71" s="64"/>
      <c r="H71" s="64"/>
      <c r="I71" s="64"/>
      <c r="J71" s="64"/>
      <c r="K71" s="64"/>
      <c r="L71" s="10"/>
    </row>
    <row r="72" spans="1:12" ht="13.5" customHeight="1">
      <c r="A72" s="7"/>
      <c r="B72" s="29" t="s">
        <v>42</v>
      </c>
      <c r="C72" s="4" t="s">
        <v>41</v>
      </c>
      <c r="D72" s="85">
        <v>723</v>
      </c>
      <c r="E72" s="97">
        <v>0</v>
      </c>
      <c r="F72" s="85">
        <v>220</v>
      </c>
      <c r="G72" s="97">
        <v>0</v>
      </c>
      <c r="H72" s="85">
        <v>220</v>
      </c>
      <c r="I72" s="97">
        <v>0</v>
      </c>
      <c r="J72" s="85">
        <v>210</v>
      </c>
      <c r="K72" s="97">
        <v>0</v>
      </c>
      <c r="L72" s="85">
        <f>SUM(J72:K72)</f>
        <v>210</v>
      </c>
    </row>
    <row r="73" spans="1:12" ht="13.5" customHeight="1">
      <c r="A73" s="7" t="s">
        <v>11</v>
      </c>
      <c r="B73" s="130">
        <v>46</v>
      </c>
      <c r="C73" s="129" t="s">
        <v>27</v>
      </c>
      <c r="D73" s="85">
        <f t="shared" ref="D73:L73" si="11">SUM(D72)</f>
        <v>723</v>
      </c>
      <c r="E73" s="97">
        <f t="shared" si="11"/>
        <v>0</v>
      </c>
      <c r="F73" s="85">
        <f t="shared" si="11"/>
        <v>220</v>
      </c>
      <c r="G73" s="97">
        <f t="shared" si="11"/>
        <v>0</v>
      </c>
      <c r="H73" s="85">
        <f t="shared" si="11"/>
        <v>220</v>
      </c>
      <c r="I73" s="97">
        <f t="shared" si="11"/>
        <v>0</v>
      </c>
      <c r="J73" s="85">
        <f t="shared" si="11"/>
        <v>210</v>
      </c>
      <c r="K73" s="97">
        <f>SUM(K72)</f>
        <v>0</v>
      </c>
      <c r="L73" s="85">
        <f t="shared" si="11"/>
        <v>210</v>
      </c>
    </row>
    <row r="74" spans="1:12" ht="13.5" customHeight="1">
      <c r="A74" s="7"/>
      <c r="B74" s="130"/>
      <c r="C74" s="129"/>
      <c r="D74" s="64"/>
      <c r="E74" s="64"/>
      <c r="F74" s="64"/>
      <c r="G74" s="64"/>
      <c r="H74" s="64"/>
      <c r="I74" s="64"/>
      <c r="J74" s="64"/>
      <c r="K74" s="64"/>
      <c r="L74" s="10"/>
    </row>
    <row r="75" spans="1:12" ht="13.5" customHeight="1">
      <c r="A75" s="7"/>
      <c r="B75" s="130">
        <v>47</v>
      </c>
      <c r="C75" s="129" t="s">
        <v>31</v>
      </c>
      <c r="D75" s="64"/>
      <c r="E75" s="64"/>
      <c r="F75" s="64"/>
      <c r="G75" s="64"/>
      <c r="H75" s="64"/>
      <c r="I75" s="64"/>
      <c r="J75" s="64"/>
      <c r="K75" s="64"/>
      <c r="L75" s="10"/>
    </row>
    <row r="76" spans="1:12" ht="13.5" customHeight="1">
      <c r="B76" s="5" t="s">
        <v>43</v>
      </c>
      <c r="C76" s="4" t="s">
        <v>41</v>
      </c>
      <c r="D76" s="87">
        <v>509</v>
      </c>
      <c r="E76" s="98">
        <v>0</v>
      </c>
      <c r="F76" s="87">
        <v>300</v>
      </c>
      <c r="G76" s="98">
        <v>0</v>
      </c>
      <c r="H76" s="87">
        <v>300</v>
      </c>
      <c r="I76" s="98">
        <v>0</v>
      </c>
      <c r="J76" s="87">
        <v>310</v>
      </c>
      <c r="K76" s="98">
        <v>0</v>
      </c>
      <c r="L76" s="86">
        <f>SUM(J76:K76)</f>
        <v>310</v>
      </c>
    </row>
    <row r="77" spans="1:12" ht="13.5" customHeight="1">
      <c r="A77" s="14" t="s">
        <v>11</v>
      </c>
      <c r="B77" s="6">
        <v>47</v>
      </c>
      <c r="C77" s="4" t="s">
        <v>31</v>
      </c>
      <c r="D77" s="115">
        <f t="shared" ref="D77:L77" si="12">SUM(D76)</f>
        <v>509</v>
      </c>
      <c r="E77" s="118">
        <f t="shared" si="12"/>
        <v>0</v>
      </c>
      <c r="F77" s="115">
        <f t="shared" si="12"/>
        <v>300</v>
      </c>
      <c r="G77" s="118">
        <f t="shared" si="12"/>
        <v>0</v>
      </c>
      <c r="H77" s="115">
        <f t="shared" si="12"/>
        <v>300</v>
      </c>
      <c r="I77" s="118">
        <f t="shared" si="12"/>
        <v>0</v>
      </c>
      <c r="J77" s="115">
        <f t="shared" si="12"/>
        <v>310</v>
      </c>
      <c r="K77" s="118">
        <f>SUM(K76)</f>
        <v>0</v>
      </c>
      <c r="L77" s="115">
        <f t="shared" si="12"/>
        <v>310</v>
      </c>
    </row>
    <row r="78" spans="1:12" ht="13.5" customHeight="1">
      <c r="C78" s="4"/>
      <c r="D78" s="64"/>
      <c r="E78" s="64"/>
      <c r="F78" s="64"/>
      <c r="G78" s="64"/>
      <c r="H78" s="64"/>
      <c r="I78" s="64"/>
      <c r="J78" s="64"/>
      <c r="K78" s="64"/>
      <c r="L78" s="10"/>
    </row>
    <row r="79" spans="1:12" ht="13.5" customHeight="1">
      <c r="B79" s="6">
        <v>48</v>
      </c>
      <c r="C79" s="4" t="s">
        <v>35</v>
      </c>
      <c r="D79" s="64"/>
      <c r="E79" s="64"/>
      <c r="F79" s="64"/>
      <c r="G79" s="64"/>
      <c r="H79" s="64"/>
      <c r="I79" s="64"/>
      <c r="J79" s="64"/>
      <c r="K79" s="64"/>
      <c r="L79" s="10"/>
    </row>
    <row r="80" spans="1:12" ht="13.5" customHeight="1">
      <c r="B80" s="5" t="s">
        <v>44</v>
      </c>
      <c r="C80" s="4" t="s">
        <v>41</v>
      </c>
      <c r="D80" s="87">
        <v>215</v>
      </c>
      <c r="E80" s="98">
        <v>0</v>
      </c>
      <c r="F80" s="87">
        <v>50</v>
      </c>
      <c r="G80" s="98">
        <v>0</v>
      </c>
      <c r="H80" s="87">
        <v>50</v>
      </c>
      <c r="I80" s="98">
        <v>0</v>
      </c>
      <c r="J80" s="87">
        <v>50</v>
      </c>
      <c r="K80" s="98">
        <v>0</v>
      </c>
      <c r="L80" s="86">
        <f>SUM(J80:K80)</f>
        <v>50</v>
      </c>
    </row>
    <row r="81" spans="1:12" ht="13.5" customHeight="1">
      <c r="A81" s="14" t="s">
        <v>11</v>
      </c>
      <c r="B81" s="6">
        <v>48</v>
      </c>
      <c r="C81" s="4" t="s">
        <v>35</v>
      </c>
      <c r="D81" s="115">
        <f t="shared" ref="D81:L81" si="13">SUM(D80)</f>
        <v>215</v>
      </c>
      <c r="E81" s="118">
        <f t="shared" si="13"/>
        <v>0</v>
      </c>
      <c r="F81" s="115">
        <f t="shared" si="13"/>
        <v>50</v>
      </c>
      <c r="G81" s="118">
        <f t="shared" si="13"/>
        <v>0</v>
      </c>
      <c r="H81" s="115">
        <f t="shared" si="13"/>
        <v>50</v>
      </c>
      <c r="I81" s="118">
        <f t="shared" si="13"/>
        <v>0</v>
      </c>
      <c r="J81" s="115">
        <f t="shared" si="13"/>
        <v>50</v>
      </c>
      <c r="K81" s="118">
        <f>SUM(K80)</f>
        <v>0</v>
      </c>
      <c r="L81" s="115">
        <f t="shared" si="13"/>
        <v>50</v>
      </c>
    </row>
    <row r="82" spans="1:12" ht="13.5" customHeight="1">
      <c r="A82" s="7" t="s">
        <v>11</v>
      </c>
      <c r="B82" s="6">
        <v>13</v>
      </c>
      <c r="C82" s="4" t="s">
        <v>15</v>
      </c>
      <c r="D82" s="115">
        <f t="shared" ref="D82:L82" si="14">D81+D77+D73+D68</f>
        <v>2066</v>
      </c>
      <c r="E82" s="118">
        <f t="shared" si="14"/>
        <v>0</v>
      </c>
      <c r="F82" s="115">
        <f t="shared" si="14"/>
        <v>1000</v>
      </c>
      <c r="G82" s="118">
        <f t="shared" si="14"/>
        <v>0</v>
      </c>
      <c r="H82" s="115">
        <f t="shared" si="14"/>
        <v>1000</v>
      </c>
      <c r="I82" s="118">
        <f t="shared" si="14"/>
        <v>0</v>
      </c>
      <c r="J82" s="115">
        <f t="shared" si="14"/>
        <v>1000</v>
      </c>
      <c r="K82" s="118">
        <f t="shared" si="14"/>
        <v>0</v>
      </c>
      <c r="L82" s="115">
        <f t="shared" si="14"/>
        <v>1000</v>
      </c>
    </row>
    <row r="83" spans="1:12" ht="13.5" customHeight="1">
      <c r="A83" s="7"/>
      <c r="C83" s="4"/>
      <c r="D83" s="113"/>
      <c r="E83" s="104"/>
      <c r="F83" s="113"/>
      <c r="G83" s="104"/>
      <c r="H83" s="113"/>
      <c r="I83" s="104"/>
      <c r="J83" s="113"/>
      <c r="K83" s="104"/>
      <c r="L83" s="113"/>
    </row>
    <row r="84" spans="1:12" ht="25.5" customHeight="1">
      <c r="A84" s="7"/>
      <c r="B84" s="6">
        <v>38</v>
      </c>
      <c r="C84" s="4" t="s">
        <v>296</v>
      </c>
      <c r="D84" s="86"/>
      <c r="E84" s="95"/>
      <c r="F84" s="86"/>
      <c r="G84" s="95"/>
      <c r="H84" s="86"/>
      <c r="I84" s="95"/>
      <c r="J84" s="86"/>
      <c r="K84" s="95"/>
      <c r="L84" s="86"/>
    </row>
    <row r="85" spans="1:12" ht="29.1" customHeight="1">
      <c r="A85" s="7"/>
      <c r="B85" s="6" t="s">
        <v>292</v>
      </c>
      <c r="C85" s="4" t="s">
        <v>295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86">
        <v>220000</v>
      </c>
      <c r="K85" s="95">
        <v>0</v>
      </c>
      <c r="L85" s="86">
        <f>SUM(J85:K85)</f>
        <v>220000</v>
      </c>
    </row>
    <row r="86" spans="1:12" ht="30" customHeight="1">
      <c r="A86" s="7" t="s">
        <v>11</v>
      </c>
      <c r="B86" s="6">
        <v>38</v>
      </c>
      <c r="C86" s="4" t="s">
        <v>296</v>
      </c>
      <c r="D86" s="118">
        <f>D85</f>
        <v>0</v>
      </c>
      <c r="E86" s="118">
        <f t="shared" ref="E86:L86" si="15">E85</f>
        <v>0</v>
      </c>
      <c r="F86" s="118">
        <f t="shared" si="15"/>
        <v>0</v>
      </c>
      <c r="G86" s="118">
        <f t="shared" si="15"/>
        <v>0</v>
      </c>
      <c r="H86" s="118">
        <f t="shared" si="15"/>
        <v>0</v>
      </c>
      <c r="I86" s="118">
        <f t="shared" si="15"/>
        <v>0</v>
      </c>
      <c r="J86" s="115">
        <f t="shared" si="15"/>
        <v>220000</v>
      </c>
      <c r="K86" s="118">
        <f t="shared" si="15"/>
        <v>0</v>
      </c>
      <c r="L86" s="115">
        <f t="shared" si="15"/>
        <v>220000</v>
      </c>
    </row>
    <row r="87" spans="1:12" ht="13.5" customHeight="1">
      <c r="A87" s="7" t="s">
        <v>11</v>
      </c>
      <c r="B87" s="36">
        <v>0.10199999999999999</v>
      </c>
      <c r="C87" s="26" t="s">
        <v>39</v>
      </c>
      <c r="D87" s="115">
        <f t="shared" ref="D87:L87" si="16">D82+D86</f>
        <v>2066</v>
      </c>
      <c r="E87" s="118">
        <f t="shared" si="16"/>
        <v>0</v>
      </c>
      <c r="F87" s="115">
        <f t="shared" si="16"/>
        <v>1000</v>
      </c>
      <c r="G87" s="118">
        <f t="shared" si="16"/>
        <v>0</v>
      </c>
      <c r="H87" s="115">
        <f t="shared" si="16"/>
        <v>1000</v>
      </c>
      <c r="I87" s="118">
        <f t="shared" si="16"/>
        <v>0</v>
      </c>
      <c r="J87" s="115">
        <f t="shared" si="16"/>
        <v>221000</v>
      </c>
      <c r="K87" s="118">
        <f t="shared" si="16"/>
        <v>0</v>
      </c>
      <c r="L87" s="115">
        <f t="shared" si="16"/>
        <v>221000</v>
      </c>
    </row>
    <row r="88" spans="1:12" ht="13.5" customHeight="1">
      <c r="A88" s="21"/>
      <c r="B88" s="1"/>
      <c r="C88" s="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3.5" customHeight="1">
      <c r="A89" s="7"/>
      <c r="B89" s="46">
        <v>0.8</v>
      </c>
      <c r="C89" s="26" t="s">
        <v>45</v>
      </c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3.5" customHeight="1">
      <c r="A90" s="7"/>
      <c r="B90" s="53">
        <v>44</v>
      </c>
      <c r="C90" s="129" t="s">
        <v>16</v>
      </c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3.5" customHeight="1">
      <c r="A91" s="7"/>
      <c r="B91" s="139" t="s">
        <v>46</v>
      </c>
      <c r="C91" s="129" t="s">
        <v>47</v>
      </c>
      <c r="D91" s="88">
        <v>453</v>
      </c>
      <c r="E91" s="99">
        <v>0</v>
      </c>
      <c r="F91" s="88">
        <v>320</v>
      </c>
      <c r="G91" s="99">
        <v>0</v>
      </c>
      <c r="H91" s="88">
        <v>320</v>
      </c>
      <c r="I91" s="99">
        <v>0</v>
      </c>
      <c r="J91" s="88">
        <v>400</v>
      </c>
      <c r="K91" s="99">
        <v>0</v>
      </c>
      <c r="L91" s="88">
        <f>SUM(J91:K91)</f>
        <v>400</v>
      </c>
    </row>
    <row r="92" spans="1:12" ht="13.5" customHeight="1">
      <c r="A92" s="28" t="s">
        <v>11</v>
      </c>
      <c r="B92" s="136">
        <v>44</v>
      </c>
      <c r="C92" s="55" t="s">
        <v>16</v>
      </c>
      <c r="D92" s="117">
        <f t="shared" ref="D92:L92" si="17">SUM(D91:D91)</f>
        <v>453</v>
      </c>
      <c r="E92" s="116">
        <f t="shared" si="17"/>
        <v>0</v>
      </c>
      <c r="F92" s="117">
        <f t="shared" si="17"/>
        <v>320</v>
      </c>
      <c r="G92" s="116">
        <f t="shared" si="17"/>
        <v>0</v>
      </c>
      <c r="H92" s="117">
        <f t="shared" si="17"/>
        <v>320</v>
      </c>
      <c r="I92" s="116">
        <f t="shared" si="17"/>
        <v>0</v>
      </c>
      <c r="J92" s="117">
        <f t="shared" si="17"/>
        <v>400</v>
      </c>
      <c r="K92" s="116">
        <f>SUM(K91:K91)</f>
        <v>0</v>
      </c>
      <c r="L92" s="117">
        <f t="shared" si="17"/>
        <v>400</v>
      </c>
    </row>
    <row r="93" spans="1:12" ht="2.25" customHeight="1">
      <c r="A93" s="7"/>
      <c r="B93" s="53"/>
      <c r="C93" s="129"/>
      <c r="D93" s="62"/>
      <c r="E93" s="66"/>
      <c r="F93" s="62"/>
      <c r="G93" s="66"/>
      <c r="H93" s="62"/>
      <c r="I93" s="66"/>
      <c r="J93" s="62"/>
      <c r="K93" s="66"/>
      <c r="L93" s="62"/>
    </row>
    <row r="94" spans="1:12">
      <c r="A94" s="7"/>
      <c r="B94" s="130">
        <v>61</v>
      </c>
      <c r="C94" s="129" t="s">
        <v>303</v>
      </c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3.5" customHeight="1">
      <c r="A95" s="7"/>
      <c r="B95" s="29" t="s">
        <v>195</v>
      </c>
      <c r="C95" s="129" t="s">
        <v>48</v>
      </c>
      <c r="D95" s="85">
        <v>1000</v>
      </c>
      <c r="E95" s="97">
        <v>0</v>
      </c>
      <c r="F95" s="85">
        <v>1000</v>
      </c>
      <c r="G95" s="97">
        <v>0</v>
      </c>
      <c r="H95" s="85">
        <v>1000</v>
      </c>
      <c r="I95" s="97">
        <v>0</v>
      </c>
      <c r="J95" s="85">
        <v>1000</v>
      </c>
      <c r="K95" s="97">
        <v>0</v>
      </c>
      <c r="L95" s="85">
        <f>SUM(J95:K95)</f>
        <v>1000</v>
      </c>
    </row>
    <row r="96" spans="1:12">
      <c r="A96" s="7" t="s">
        <v>11</v>
      </c>
      <c r="B96" s="130">
        <v>61</v>
      </c>
      <c r="C96" s="129" t="s">
        <v>303</v>
      </c>
      <c r="D96" s="85">
        <f t="shared" ref="D96:L96" si="18">D95</f>
        <v>1000</v>
      </c>
      <c r="E96" s="97">
        <f t="shared" si="18"/>
        <v>0</v>
      </c>
      <c r="F96" s="85">
        <f t="shared" si="18"/>
        <v>1000</v>
      </c>
      <c r="G96" s="97">
        <f t="shared" si="18"/>
        <v>0</v>
      </c>
      <c r="H96" s="85">
        <f t="shared" si="18"/>
        <v>1000</v>
      </c>
      <c r="I96" s="97">
        <f t="shared" si="18"/>
        <v>0</v>
      </c>
      <c r="J96" s="85">
        <f t="shared" si="18"/>
        <v>1000</v>
      </c>
      <c r="K96" s="97">
        <f>K95</f>
        <v>0</v>
      </c>
      <c r="L96" s="85">
        <f t="shared" si="18"/>
        <v>1000</v>
      </c>
    </row>
    <row r="97" spans="1:12" ht="13.5" customHeight="1">
      <c r="A97" s="7" t="s">
        <v>11</v>
      </c>
      <c r="B97" s="46">
        <v>0.8</v>
      </c>
      <c r="C97" s="26" t="s">
        <v>45</v>
      </c>
      <c r="D97" s="115">
        <f t="shared" ref="D97:L97" si="19">D96+D92</f>
        <v>1453</v>
      </c>
      <c r="E97" s="118">
        <f t="shared" si="19"/>
        <v>0</v>
      </c>
      <c r="F97" s="115">
        <f t="shared" si="19"/>
        <v>1320</v>
      </c>
      <c r="G97" s="118">
        <f t="shared" si="19"/>
        <v>0</v>
      </c>
      <c r="H97" s="115">
        <f t="shared" si="19"/>
        <v>1320</v>
      </c>
      <c r="I97" s="118">
        <f t="shared" si="19"/>
        <v>0</v>
      </c>
      <c r="J97" s="115">
        <f t="shared" si="19"/>
        <v>1400</v>
      </c>
      <c r="K97" s="118">
        <f>K96+K92</f>
        <v>0</v>
      </c>
      <c r="L97" s="115">
        <f t="shared" si="19"/>
        <v>1400</v>
      </c>
    </row>
    <row r="98" spans="1:12" ht="13.5" customHeight="1">
      <c r="A98" s="7" t="s">
        <v>11</v>
      </c>
      <c r="B98" s="37">
        <v>2402</v>
      </c>
      <c r="C98" s="26" t="s">
        <v>0</v>
      </c>
      <c r="D98" s="117">
        <f t="shared" ref="D98:L98" si="20">D97+D87+D62</f>
        <v>8741</v>
      </c>
      <c r="E98" s="117">
        <f t="shared" si="20"/>
        <v>33595</v>
      </c>
      <c r="F98" s="117">
        <f t="shared" si="20"/>
        <v>7320</v>
      </c>
      <c r="G98" s="117">
        <f t="shared" si="20"/>
        <v>34327</v>
      </c>
      <c r="H98" s="117">
        <f t="shared" si="20"/>
        <v>7320</v>
      </c>
      <c r="I98" s="117">
        <f t="shared" si="20"/>
        <v>34327</v>
      </c>
      <c r="J98" s="117">
        <f t="shared" si="20"/>
        <v>228200</v>
      </c>
      <c r="K98" s="117">
        <f t="shared" si="20"/>
        <v>35498</v>
      </c>
      <c r="L98" s="117">
        <f t="shared" si="20"/>
        <v>263698</v>
      </c>
    </row>
    <row r="99" spans="1:12">
      <c r="A99" s="7"/>
      <c r="B99" s="37"/>
      <c r="C99" s="26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3.5" customHeight="1">
      <c r="A100" s="7" t="s">
        <v>13</v>
      </c>
      <c r="B100" s="37">
        <v>2406</v>
      </c>
      <c r="C100" s="26" t="s">
        <v>1</v>
      </c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3.5" customHeight="1">
      <c r="A101" s="7"/>
      <c r="B101" s="47">
        <v>1</v>
      </c>
      <c r="C101" s="129" t="s">
        <v>222</v>
      </c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3.5" customHeight="1">
      <c r="B102" s="36">
        <v>1.0009999999999999</v>
      </c>
      <c r="C102" s="26" t="s">
        <v>14</v>
      </c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13.5" customHeight="1">
      <c r="B103" s="39">
        <v>0.45</v>
      </c>
      <c r="C103" s="4" t="s">
        <v>23</v>
      </c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ht="13.5" customHeight="1">
      <c r="B104" s="5" t="s">
        <v>58</v>
      </c>
      <c r="C104" s="4" t="s">
        <v>18</v>
      </c>
      <c r="D104" s="72">
        <v>4110</v>
      </c>
      <c r="E104" s="87">
        <v>52262</v>
      </c>
      <c r="F104" s="87">
        <v>5000</v>
      </c>
      <c r="G104" s="87">
        <v>50268</v>
      </c>
      <c r="H104" s="87">
        <v>5000</v>
      </c>
      <c r="I104" s="87">
        <v>50268</v>
      </c>
      <c r="J104" s="87">
        <v>6905</v>
      </c>
      <c r="K104" s="87">
        <v>57763</v>
      </c>
      <c r="L104" s="87">
        <f>SUM(J104:K104)</f>
        <v>64668</v>
      </c>
    </row>
    <row r="105" spans="1:12" ht="13.5" customHeight="1">
      <c r="B105" s="5" t="s">
        <v>59</v>
      </c>
      <c r="C105" s="4" t="s">
        <v>20</v>
      </c>
      <c r="D105" s="98">
        <v>0</v>
      </c>
      <c r="E105" s="87">
        <v>363</v>
      </c>
      <c r="F105" s="98">
        <v>0</v>
      </c>
      <c r="G105" s="87">
        <v>360</v>
      </c>
      <c r="H105" s="98">
        <v>0</v>
      </c>
      <c r="I105" s="87">
        <v>360</v>
      </c>
      <c r="J105" s="98">
        <v>0</v>
      </c>
      <c r="K105" s="87">
        <v>360</v>
      </c>
      <c r="L105" s="87">
        <f>SUM(J105:K105)</f>
        <v>360</v>
      </c>
    </row>
    <row r="106" spans="1:12" ht="13.5" customHeight="1">
      <c r="B106" s="5" t="s">
        <v>60</v>
      </c>
      <c r="C106" s="4" t="s">
        <v>22</v>
      </c>
      <c r="D106" s="98">
        <v>0</v>
      </c>
      <c r="E106" s="87">
        <v>411</v>
      </c>
      <c r="F106" s="98">
        <v>0</v>
      </c>
      <c r="G106" s="87">
        <v>410</v>
      </c>
      <c r="H106" s="98">
        <v>0</v>
      </c>
      <c r="I106" s="87">
        <v>410</v>
      </c>
      <c r="J106" s="98">
        <v>0</v>
      </c>
      <c r="K106" s="87">
        <v>410</v>
      </c>
      <c r="L106" s="87">
        <f>SUM(J106:K106)</f>
        <v>410</v>
      </c>
    </row>
    <row r="107" spans="1:12" ht="13.5" customHeight="1">
      <c r="B107" s="5" t="s">
        <v>61</v>
      </c>
      <c r="C107" s="4" t="s">
        <v>55</v>
      </c>
      <c r="D107" s="98">
        <v>0</v>
      </c>
      <c r="E107" s="87">
        <v>343</v>
      </c>
      <c r="F107" s="98">
        <v>0</v>
      </c>
      <c r="G107" s="87">
        <v>410</v>
      </c>
      <c r="H107" s="98">
        <v>0</v>
      </c>
      <c r="I107" s="87">
        <v>410</v>
      </c>
      <c r="J107" s="98">
        <v>0</v>
      </c>
      <c r="K107" s="87">
        <v>410</v>
      </c>
      <c r="L107" s="87">
        <f>SUM(J107:K107)</f>
        <v>410</v>
      </c>
    </row>
    <row r="108" spans="1:12" ht="13.5" customHeight="1">
      <c r="A108" s="14" t="s">
        <v>11</v>
      </c>
      <c r="B108" s="39">
        <v>0.45</v>
      </c>
      <c r="C108" s="4" t="s">
        <v>23</v>
      </c>
      <c r="D108" s="115">
        <f t="shared" ref="D108:L108" si="21">SUM(D104:D107)</f>
        <v>4110</v>
      </c>
      <c r="E108" s="115">
        <f t="shared" si="21"/>
        <v>53379</v>
      </c>
      <c r="F108" s="115">
        <f t="shared" si="21"/>
        <v>5000</v>
      </c>
      <c r="G108" s="115">
        <f t="shared" si="21"/>
        <v>51448</v>
      </c>
      <c r="H108" s="115">
        <f t="shared" si="21"/>
        <v>5000</v>
      </c>
      <c r="I108" s="115">
        <f t="shared" si="21"/>
        <v>51448</v>
      </c>
      <c r="J108" s="115">
        <f t="shared" si="21"/>
        <v>6905</v>
      </c>
      <c r="K108" s="115">
        <f>SUM(K104:K107)</f>
        <v>58943</v>
      </c>
      <c r="L108" s="115">
        <f t="shared" si="21"/>
        <v>65848</v>
      </c>
    </row>
    <row r="109" spans="1:12" ht="13.5" customHeight="1">
      <c r="B109" s="39"/>
      <c r="C109" s="4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3.5" customHeight="1">
      <c r="B110" s="39">
        <v>0.46</v>
      </c>
      <c r="C110" s="4" t="s">
        <v>27</v>
      </c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ht="13.5" customHeight="1">
      <c r="A111" s="7"/>
      <c r="B111" s="29" t="s">
        <v>62</v>
      </c>
      <c r="C111" s="129" t="s">
        <v>18</v>
      </c>
      <c r="D111" s="86">
        <v>6439</v>
      </c>
      <c r="E111" s="83">
        <v>21442</v>
      </c>
      <c r="F111" s="86">
        <v>5000</v>
      </c>
      <c r="G111" s="86">
        <v>20893</v>
      </c>
      <c r="H111" s="86">
        <v>5000</v>
      </c>
      <c r="I111" s="86">
        <v>20893</v>
      </c>
      <c r="J111" s="86">
        <v>7340</v>
      </c>
      <c r="K111" s="86">
        <v>28127</v>
      </c>
      <c r="L111" s="86">
        <f>SUM(J111:K111)</f>
        <v>35467</v>
      </c>
    </row>
    <row r="112" spans="1:12" ht="13.5" customHeight="1">
      <c r="A112" s="7"/>
      <c r="B112" s="29" t="s">
        <v>63</v>
      </c>
      <c r="C112" s="129" t="s">
        <v>20</v>
      </c>
      <c r="D112" s="95">
        <v>0</v>
      </c>
      <c r="E112" s="83">
        <v>436</v>
      </c>
      <c r="F112" s="95">
        <v>0</v>
      </c>
      <c r="G112" s="86">
        <v>240</v>
      </c>
      <c r="H112" s="95">
        <v>0</v>
      </c>
      <c r="I112" s="86">
        <v>240</v>
      </c>
      <c r="J112" s="95">
        <v>0</v>
      </c>
      <c r="K112" s="86">
        <v>240</v>
      </c>
      <c r="L112" s="86">
        <f>SUM(J112:K112)</f>
        <v>240</v>
      </c>
    </row>
    <row r="113" spans="1:12" ht="13.5" customHeight="1">
      <c r="A113" s="7"/>
      <c r="B113" s="29" t="s">
        <v>64</v>
      </c>
      <c r="C113" s="129" t="s">
        <v>22</v>
      </c>
      <c r="D113" s="95">
        <v>0</v>
      </c>
      <c r="E113" s="83">
        <v>360</v>
      </c>
      <c r="F113" s="95">
        <v>0</v>
      </c>
      <c r="G113" s="86">
        <v>360</v>
      </c>
      <c r="H113" s="95">
        <v>0</v>
      </c>
      <c r="I113" s="86">
        <v>360</v>
      </c>
      <c r="J113" s="95">
        <v>0</v>
      </c>
      <c r="K113" s="86">
        <v>360</v>
      </c>
      <c r="L113" s="86">
        <f>SUM(J113:K113)</f>
        <v>360</v>
      </c>
    </row>
    <row r="114" spans="1:12" ht="13.5" customHeight="1">
      <c r="A114" s="7"/>
      <c r="B114" s="29" t="s">
        <v>65</v>
      </c>
      <c r="C114" s="129" t="s">
        <v>55</v>
      </c>
      <c r="D114" s="97">
        <v>0</v>
      </c>
      <c r="E114" s="128">
        <v>154</v>
      </c>
      <c r="F114" s="97">
        <v>0</v>
      </c>
      <c r="G114" s="85">
        <v>415</v>
      </c>
      <c r="H114" s="97">
        <v>0</v>
      </c>
      <c r="I114" s="85">
        <v>415</v>
      </c>
      <c r="J114" s="97">
        <v>0</v>
      </c>
      <c r="K114" s="85">
        <v>415</v>
      </c>
      <c r="L114" s="85">
        <f>SUM(J114:K114)</f>
        <v>415</v>
      </c>
    </row>
    <row r="115" spans="1:12" ht="13.5" customHeight="1">
      <c r="A115" s="7" t="s">
        <v>11</v>
      </c>
      <c r="B115" s="40">
        <v>0.46</v>
      </c>
      <c r="C115" s="129" t="s">
        <v>27</v>
      </c>
      <c r="D115" s="85">
        <f t="shared" ref="D115:I115" si="22">SUM(D111:D114)</f>
        <v>6439</v>
      </c>
      <c r="E115" s="85">
        <f t="shared" si="22"/>
        <v>22392</v>
      </c>
      <c r="F115" s="85">
        <f t="shared" si="22"/>
        <v>5000</v>
      </c>
      <c r="G115" s="85">
        <f t="shared" si="22"/>
        <v>21908</v>
      </c>
      <c r="H115" s="85">
        <f t="shared" si="22"/>
        <v>5000</v>
      </c>
      <c r="I115" s="85">
        <f t="shared" si="22"/>
        <v>21908</v>
      </c>
      <c r="J115" s="85">
        <f>SUM(J111:J114)</f>
        <v>7340</v>
      </c>
      <c r="K115" s="85">
        <f>SUM(K111:K114)</f>
        <v>29142</v>
      </c>
      <c r="L115" s="85">
        <f>SUM(L111:L114)</f>
        <v>36482</v>
      </c>
    </row>
    <row r="116" spans="1:12">
      <c r="A116" s="7"/>
      <c r="B116" s="40"/>
      <c r="C116" s="129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3.5" customHeight="1">
      <c r="A117" s="7"/>
      <c r="B117" s="40">
        <v>0.47</v>
      </c>
      <c r="C117" s="129" t="s">
        <v>31</v>
      </c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3.5" customHeight="1">
      <c r="A118" s="7"/>
      <c r="B118" s="29" t="s">
        <v>66</v>
      </c>
      <c r="C118" s="129" t="s">
        <v>18</v>
      </c>
      <c r="D118" s="86">
        <v>3429</v>
      </c>
      <c r="E118" s="87">
        <v>20108</v>
      </c>
      <c r="F118" s="86">
        <v>2500</v>
      </c>
      <c r="G118" s="86">
        <v>10920</v>
      </c>
      <c r="H118" s="86">
        <v>2500</v>
      </c>
      <c r="I118" s="86">
        <v>10920</v>
      </c>
      <c r="J118" s="86">
        <v>3650</v>
      </c>
      <c r="K118" s="86">
        <v>23529</v>
      </c>
      <c r="L118" s="86">
        <f>SUM(J118:K118)</f>
        <v>27179</v>
      </c>
    </row>
    <row r="119" spans="1:12" ht="13.5" customHeight="1">
      <c r="A119" s="7"/>
      <c r="B119" s="29" t="s">
        <v>67</v>
      </c>
      <c r="C119" s="129" t="s">
        <v>20</v>
      </c>
      <c r="D119" s="95">
        <v>0</v>
      </c>
      <c r="E119" s="86">
        <v>195</v>
      </c>
      <c r="F119" s="95">
        <v>0</v>
      </c>
      <c r="G119" s="86">
        <v>195</v>
      </c>
      <c r="H119" s="95">
        <v>0</v>
      </c>
      <c r="I119" s="86">
        <v>195</v>
      </c>
      <c r="J119" s="95">
        <v>0</v>
      </c>
      <c r="K119" s="86">
        <v>195</v>
      </c>
      <c r="L119" s="86">
        <f>SUM(J119:K119)</f>
        <v>195</v>
      </c>
    </row>
    <row r="120" spans="1:12" ht="13.5" customHeight="1">
      <c r="A120" s="7"/>
      <c r="B120" s="29" t="s">
        <v>68</v>
      </c>
      <c r="C120" s="129" t="s">
        <v>22</v>
      </c>
      <c r="D120" s="95">
        <v>0</v>
      </c>
      <c r="E120" s="86">
        <v>270</v>
      </c>
      <c r="F120" s="95">
        <v>0</v>
      </c>
      <c r="G120" s="86">
        <v>270</v>
      </c>
      <c r="H120" s="95">
        <v>0</v>
      </c>
      <c r="I120" s="86">
        <v>270</v>
      </c>
      <c r="J120" s="95">
        <v>0</v>
      </c>
      <c r="K120" s="86">
        <v>270</v>
      </c>
      <c r="L120" s="86">
        <f>SUM(J120:K120)</f>
        <v>270</v>
      </c>
    </row>
    <row r="121" spans="1:12" ht="13.5" customHeight="1">
      <c r="A121" s="7"/>
      <c r="B121" s="29" t="s">
        <v>69</v>
      </c>
      <c r="C121" s="129" t="s">
        <v>55</v>
      </c>
      <c r="D121" s="95">
        <v>0</v>
      </c>
      <c r="E121" s="85">
        <v>205</v>
      </c>
      <c r="F121" s="95">
        <v>0</v>
      </c>
      <c r="G121" s="86">
        <v>280</v>
      </c>
      <c r="H121" s="95">
        <v>0</v>
      </c>
      <c r="I121" s="86">
        <v>280</v>
      </c>
      <c r="J121" s="95">
        <v>0</v>
      </c>
      <c r="K121" s="86">
        <v>280</v>
      </c>
      <c r="L121" s="86">
        <f>SUM(J121:K121)</f>
        <v>280</v>
      </c>
    </row>
    <row r="122" spans="1:12" ht="13.5" customHeight="1">
      <c r="A122" s="7" t="s">
        <v>11</v>
      </c>
      <c r="B122" s="40">
        <v>0.47</v>
      </c>
      <c r="C122" s="129" t="s">
        <v>31</v>
      </c>
      <c r="D122" s="115">
        <f t="shared" ref="D122:L122" si="23">SUM(D118:D121)</f>
        <v>3429</v>
      </c>
      <c r="E122" s="115">
        <f t="shared" si="23"/>
        <v>20778</v>
      </c>
      <c r="F122" s="115">
        <f t="shared" si="23"/>
        <v>2500</v>
      </c>
      <c r="G122" s="115">
        <f t="shared" si="23"/>
        <v>11665</v>
      </c>
      <c r="H122" s="115">
        <f t="shared" si="23"/>
        <v>2500</v>
      </c>
      <c r="I122" s="115">
        <f t="shared" si="23"/>
        <v>11665</v>
      </c>
      <c r="J122" s="115">
        <f t="shared" si="23"/>
        <v>3650</v>
      </c>
      <c r="K122" s="115">
        <f>SUM(K118:K121)</f>
        <v>24274</v>
      </c>
      <c r="L122" s="115">
        <f t="shared" si="23"/>
        <v>27924</v>
      </c>
    </row>
    <row r="123" spans="1:12">
      <c r="A123" s="7"/>
      <c r="B123" s="40"/>
      <c r="C123" s="129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3.35" customHeight="1">
      <c r="A124" s="7"/>
      <c r="B124" s="40">
        <v>0.48</v>
      </c>
      <c r="C124" s="129" t="s">
        <v>35</v>
      </c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3.35" customHeight="1">
      <c r="A125" s="28"/>
      <c r="B125" s="137" t="s">
        <v>70</v>
      </c>
      <c r="C125" s="55" t="s">
        <v>18</v>
      </c>
      <c r="D125" s="85">
        <v>7235</v>
      </c>
      <c r="E125" s="85">
        <v>28939</v>
      </c>
      <c r="F125" s="85">
        <v>5000</v>
      </c>
      <c r="G125" s="85">
        <v>34686</v>
      </c>
      <c r="H125" s="85">
        <v>5000</v>
      </c>
      <c r="I125" s="85">
        <v>34686</v>
      </c>
      <c r="J125" s="85">
        <v>7120</v>
      </c>
      <c r="K125" s="85">
        <v>33443</v>
      </c>
      <c r="L125" s="85">
        <f>SUM(J125:K125)</f>
        <v>40563</v>
      </c>
    </row>
    <row r="126" spans="1:12" ht="13.35" customHeight="1">
      <c r="B126" s="5" t="s">
        <v>71</v>
      </c>
      <c r="C126" s="4" t="s">
        <v>20</v>
      </c>
      <c r="D126" s="98">
        <v>0</v>
      </c>
      <c r="E126" s="87">
        <v>252</v>
      </c>
      <c r="F126" s="98">
        <v>0</v>
      </c>
      <c r="G126" s="87">
        <v>250</v>
      </c>
      <c r="H126" s="98">
        <v>0</v>
      </c>
      <c r="I126" s="87">
        <v>250</v>
      </c>
      <c r="J126" s="98">
        <v>0</v>
      </c>
      <c r="K126" s="87">
        <v>250</v>
      </c>
      <c r="L126" s="87">
        <f>SUM(J126:K126)</f>
        <v>250</v>
      </c>
    </row>
    <row r="127" spans="1:12" ht="13.35" customHeight="1">
      <c r="B127" s="5" t="s">
        <v>72</v>
      </c>
      <c r="C127" s="4" t="s">
        <v>22</v>
      </c>
      <c r="D127" s="98">
        <v>0</v>
      </c>
      <c r="E127" s="87">
        <v>270</v>
      </c>
      <c r="F127" s="98">
        <v>0</v>
      </c>
      <c r="G127" s="87">
        <v>270</v>
      </c>
      <c r="H127" s="98">
        <v>0</v>
      </c>
      <c r="I127" s="87">
        <v>270</v>
      </c>
      <c r="J127" s="98">
        <v>0</v>
      </c>
      <c r="K127" s="87">
        <v>270</v>
      </c>
      <c r="L127" s="87">
        <f>SUM(J127:K127)</f>
        <v>270</v>
      </c>
    </row>
    <row r="128" spans="1:12" ht="13.35" customHeight="1">
      <c r="B128" s="5" t="s">
        <v>73</v>
      </c>
      <c r="C128" s="4" t="s">
        <v>55</v>
      </c>
      <c r="D128" s="98">
        <v>0</v>
      </c>
      <c r="E128" s="87">
        <v>275</v>
      </c>
      <c r="F128" s="98">
        <v>0</v>
      </c>
      <c r="G128" s="87">
        <v>318</v>
      </c>
      <c r="H128" s="98">
        <v>0</v>
      </c>
      <c r="I128" s="87">
        <v>318</v>
      </c>
      <c r="J128" s="98">
        <v>0</v>
      </c>
      <c r="K128" s="87">
        <v>318</v>
      </c>
      <c r="L128" s="87">
        <f>SUM(J128:K128)</f>
        <v>318</v>
      </c>
    </row>
    <row r="129" spans="1:12" ht="13.35" customHeight="1">
      <c r="A129" s="7" t="s">
        <v>11</v>
      </c>
      <c r="B129" s="40">
        <v>0.48</v>
      </c>
      <c r="C129" s="129" t="s">
        <v>35</v>
      </c>
      <c r="D129" s="115">
        <f t="shared" ref="D129:L129" si="24">SUM(D125:D128)</f>
        <v>7235</v>
      </c>
      <c r="E129" s="115">
        <f t="shared" si="24"/>
        <v>29736</v>
      </c>
      <c r="F129" s="115">
        <f t="shared" si="24"/>
        <v>5000</v>
      </c>
      <c r="G129" s="115">
        <f t="shared" si="24"/>
        <v>35524</v>
      </c>
      <c r="H129" s="115">
        <f t="shared" si="24"/>
        <v>5000</v>
      </c>
      <c r="I129" s="115">
        <f t="shared" si="24"/>
        <v>35524</v>
      </c>
      <c r="J129" s="115">
        <f t="shared" si="24"/>
        <v>7120</v>
      </c>
      <c r="K129" s="115">
        <f>SUM(K125:K128)</f>
        <v>34281</v>
      </c>
      <c r="L129" s="115">
        <f t="shared" si="24"/>
        <v>41401</v>
      </c>
    </row>
    <row r="130" spans="1:12" ht="13.35" customHeight="1">
      <c r="A130" s="7"/>
      <c r="B130" s="40"/>
      <c r="C130" s="129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1:12" ht="13.5" customHeight="1">
      <c r="B131" s="39">
        <v>0.6</v>
      </c>
      <c r="C131" s="4" t="s">
        <v>49</v>
      </c>
      <c r="D131" s="61"/>
      <c r="E131" s="61"/>
      <c r="F131" s="61"/>
      <c r="G131" s="61"/>
      <c r="H131" s="61"/>
      <c r="I131" s="61"/>
      <c r="J131" s="61"/>
      <c r="K131" s="61"/>
      <c r="L131" s="61"/>
    </row>
    <row r="132" spans="1:12" ht="13.5" customHeight="1">
      <c r="B132" s="5" t="s">
        <v>50</v>
      </c>
      <c r="C132" s="4" t="s">
        <v>18</v>
      </c>
      <c r="D132" s="84">
        <v>13931</v>
      </c>
      <c r="E132" s="87">
        <v>58598</v>
      </c>
      <c r="F132" s="84">
        <v>18200</v>
      </c>
      <c r="G132" s="87">
        <v>62330</v>
      </c>
      <c r="H132" s="84">
        <v>18200</v>
      </c>
      <c r="I132" s="87">
        <v>62330</v>
      </c>
      <c r="J132" s="84">
        <v>29730</v>
      </c>
      <c r="K132" s="87">
        <f>74728+288</f>
        <v>75016</v>
      </c>
      <c r="L132" s="87">
        <f t="shared" ref="L132:L137" si="25">SUM(J132:K132)</f>
        <v>104746</v>
      </c>
    </row>
    <row r="133" spans="1:12" ht="13.5" customHeight="1">
      <c r="B133" s="5" t="s">
        <v>51</v>
      </c>
      <c r="C133" s="4" t="s">
        <v>20</v>
      </c>
      <c r="D133" s="96">
        <v>0</v>
      </c>
      <c r="E133" s="87">
        <v>295</v>
      </c>
      <c r="F133" s="84">
        <v>400</v>
      </c>
      <c r="G133" s="87">
        <v>170</v>
      </c>
      <c r="H133" s="84">
        <v>400</v>
      </c>
      <c r="I133" s="87">
        <v>170</v>
      </c>
      <c r="J133" s="84">
        <v>400</v>
      </c>
      <c r="K133" s="87">
        <v>170</v>
      </c>
      <c r="L133" s="87">
        <f t="shared" si="25"/>
        <v>570</v>
      </c>
    </row>
    <row r="134" spans="1:12" ht="13.5" customHeight="1">
      <c r="B134" s="5" t="s">
        <v>52</v>
      </c>
      <c r="C134" s="4" t="s">
        <v>22</v>
      </c>
      <c r="D134" s="84">
        <v>215</v>
      </c>
      <c r="E134" s="87">
        <v>1613</v>
      </c>
      <c r="F134" s="84">
        <v>850</v>
      </c>
      <c r="G134" s="87">
        <v>1400</v>
      </c>
      <c r="H134" s="84">
        <v>850</v>
      </c>
      <c r="I134" s="87">
        <v>1400</v>
      </c>
      <c r="J134" s="84">
        <v>920</v>
      </c>
      <c r="K134" s="87">
        <v>1400</v>
      </c>
      <c r="L134" s="87">
        <f t="shared" si="25"/>
        <v>2320</v>
      </c>
    </row>
    <row r="135" spans="1:12" ht="13.5" customHeight="1">
      <c r="B135" s="5" t="s">
        <v>53</v>
      </c>
      <c r="C135" s="4" t="s">
        <v>176</v>
      </c>
      <c r="D135" s="98">
        <v>0</v>
      </c>
      <c r="E135" s="72">
        <v>3890</v>
      </c>
      <c r="F135" s="96">
        <v>0</v>
      </c>
      <c r="G135" s="87">
        <v>4000</v>
      </c>
      <c r="H135" s="96">
        <v>0</v>
      </c>
      <c r="I135" s="87">
        <v>4000</v>
      </c>
      <c r="J135" s="96">
        <v>0</v>
      </c>
      <c r="K135" s="87">
        <v>4000</v>
      </c>
      <c r="L135" s="87">
        <f t="shared" si="25"/>
        <v>4000</v>
      </c>
    </row>
    <row r="136" spans="1:12" ht="13.5" customHeight="1">
      <c r="B136" s="5" t="s">
        <v>54</v>
      </c>
      <c r="C136" s="4" t="s">
        <v>55</v>
      </c>
      <c r="D136" s="96">
        <v>0</v>
      </c>
      <c r="E136" s="87">
        <v>416</v>
      </c>
      <c r="F136" s="96">
        <v>0</v>
      </c>
      <c r="G136" s="84">
        <v>650</v>
      </c>
      <c r="H136" s="96">
        <v>0</v>
      </c>
      <c r="I136" s="84">
        <v>650</v>
      </c>
      <c r="J136" s="96">
        <v>0</v>
      </c>
      <c r="K136" s="84">
        <v>650</v>
      </c>
      <c r="L136" s="87">
        <f t="shared" si="25"/>
        <v>650</v>
      </c>
    </row>
    <row r="137" spans="1:12" ht="13.5" customHeight="1">
      <c r="B137" s="5" t="s">
        <v>56</v>
      </c>
      <c r="C137" s="4" t="s">
        <v>57</v>
      </c>
      <c r="D137" s="96">
        <v>0</v>
      </c>
      <c r="E137" s="87">
        <v>582</v>
      </c>
      <c r="F137" s="96">
        <v>0</v>
      </c>
      <c r="G137" s="87">
        <v>590</v>
      </c>
      <c r="H137" s="96">
        <v>0</v>
      </c>
      <c r="I137" s="87">
        <v>590</v>
      </c>
      <c r="J137" s="96">
        <v>0</v>
      </c>
      <c r="K137" s="87">
        <v>590</v>
      </c>
      <c r="L137" s="87">
        <f t="shared" si="25"/>
        <v>590</v>
      </c>
    </row>
    <row r="138" spans="1:12" ht="13.5" customHeight="1">
      <c r="A138" s="7" t="s">
        <v>11</v>
      </c>
      <c r="B138" s="40">
        <v>0.6</v>
      </c>
      <c r="C138" s="129" t="s">
        <v>49</v>
      </c>
      <c r="D138" s="115">
        <f t="shared" ref="D138:L138" si="26">SUM(D132:D137)</f>
        <v>14146</v>
      </c>
      <c r="E138" s="115">
        <f t="shared" si="26"/>
        <v>65394</v>
      </c>
      <c r="F138" s="115">
        <f t="shared" si="26"/>
        <v>19450</v>
      </c>
      <c r="G138" s="115">
        <f t="shared" si="26"/>
        <v>69140</v>
      </c>
      <c r="H138" s="115">
        <f t="shared" si="26"/>
        <v>19450</v>
      </c>
      <c r="I138" s="115">
        <f t="shared" si="26"/>
        <v>69140</v>
      </c>
      <c r="J138" s="115">
        <f t="shared" si="26"/>
        <v>31050</v>
      </c>
      <c r="K138" s="115">
        <f>SUM(K132:K137)</f>
        <v>81826</v>
      </c>
      <c r="L138" s="115">
        <f t="shared" si="26"/>
        <v>112876</v>
      </c>
    </row>
    <row r="139" spans="1:12" ht="13.35" customHeight="1">
      <c r="A139" s="7" t="s">
        <v>11</v>
      </c>
      <c r="B139" s="36">
        <v>1.0009999999999999</v>
      </c>
      <c r="C139" s="26" t="s">
        <v>14</v>
      </c>
      <c r="D139" s="115">
        <f t="shared" ref="D139:L139" si="27">D129+D122+D115+D108+D138</f>
        <v>35359</v>
      </c>
      <c r="E139" s="115">
        <f t="shared" si="27"/>
        <v>191679</v>
      </c>
      <c r="F139" s="115">
        <f t="shared" si="27"/>
        <v>36950</v>
      </c>
      <c r="G139" s="115">
        <f t="shared" si="27"/>
        <v>189685</v>
      </c>
      <c r="H139" s="115">
        <f t="shared" si="27"/>
        <v>36950</v>
      </c>
      <c r="I139" s="115">
        <f t="shared" si="27"/>
        <v>189685</v>
      </c>
      <c r="J139" s="115">
        <f t="shared" si="27"/>
        <v>56065</v>
      </c>
      <c r="K139" s="115">
        <f t="shared" si="27"/>
        <v>228466</v>
      </c>
      <c r="L139" s="115">
        <f t="shared" si="27"/>
        <v>284531</v>
      </c>
    </row>
    <row r="140" spans="1:12">
      <c r="A140" s="7"/>
      <c r="B140" s="120"/>
      <c r="C140" s="26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7"/>
      <c r="B141" s="36">
        <v>1.004</v>
      </c>
      <c r="C141" s="26" t="s">
        <v>74</v>
      </c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>
      <c r="B142" s="27">
        <v>60</v>
      </c>
      <c r="C142" s="4" t="s">
        <v>75</v>
      </c>
      <c r="D142" s="61"/>
      <c r="E142" s="61"/>
      <c r="F142" s="61"/>
      <c r="G142" s="61"/>
      <c r="H142" s="61"/>
      <c r="I142" s="61"/>
      <c r="J142" s="61"/>
      <c r="K142" s="61"/>
      <c r="L142" s="61"/>
    </row>
    <row r="143" spans="1:12">
      <c r="B143" s="5" t="s">
        <v>76</v>
      </c>
      <c r="C143" s="4" t="s">
        <v>18</v>
      </c>
      <c r="D143" s="87">
        <v>8236</v>
      </c>
      <c r="E143" s="98">
        <v>0</v>
      </c>
      <c r="F143" s="84">
        <v>8000</v>
      </c>
      <c r="G143" s="98">
        <v>0</v>
      </c>
      <c r="H143" s="84">
        <v>8000</v>
      </c>
      <c r="I143" s="98">
        <v>0</v>
      </c>
      <c r="J143" s="84">
        <v>9080</v>
      </c>
      <c r="K143" s="98">
        <v>0</v>
      </c>
      <c r="L143" s="87">
        <f>SUM(J143:K143)</f>
        <v>9080</v>
      </c>
    </row>
    <row r="144" spans="1:12">
      <c r="A144" s="7" t="s">
        <v>11</v>
      </c>
      <c r="B144" s="27">
        <v>60</v>
      </c>
      <c r="C144" s="4" t="s">
        <v>75</v>
      </c>
      <c r="D144" s="115">
        <f t="shared" ref="D144:L144" si="28">SUM(D143:D143)</f>
        <v>8236</v>
      </c>
      <c r="E144" s="118">
        <f t="shared" si="28"/>
        <v>0</v>
      </c>
      <c r="F144" s="115">
        <f t="shared" si="28"/>
        <v>8000</v>
      </c>
      <c r="G144" s="118">
        <f t="shared" si="28"/>
        <v>0</v>
      </c>
      <c r="H144" s="115">
        <f t="shared" si="28"/>
        <v>8000</v>
      </c>
      <c r="I144" s="118">
        <f t="shared" si="28"/>
        <v>0</v>
      </c>
      <c r="J144" s="115">
        <f t="shared" si="28"/>
        <v>9080</v>
      </c>
      <c r="K144" s="118">
        <f>SUM(K143:K143)</f>
        <v>0</v>
      </c>
      <c r="L144" s="115">
        <f t="shared" si="28"/>
        <v>9080</v>
      </c>
    </row>
    <row r="145" spans="1:12">
      <c r="B145" s="3"/>
      <c r="C145" s="4"/>
      <c r="D145" s="64"/>
      <c r="E145" s="63"/>
      <c r="F145" s="61"/>
      <c r="G145" s="63"/>
      <c r="H145" s="61"/>
      <c r="I145" s="63"/>
      <c r="J145" s="61"/>
      <c r="K145" s="63"/>
      <c r="L145" s="64"/>
    </row>
    <row r="146" spans="1:12">
      <c r="B146" s="27">
        <v>61</v>
      </c>
      <c r="C146" s="4" t="s">
        <v>227</v>
      </c>
      <c r="D146" s="64"/>
      <c r="E146" s="63"/>
      <c r="F146" s="61"/>
      <c r="G146" s="63"/>
      <c r="H146" s="61"/>
      <c r="I146" s="63"/>
      <c r="J146" s="61"/>
      <c r="K146" s="63"/>
      <c r="L146" s="64"/>
    </row>
    <row r="147" spans="1:12">
      <c r="A147" s="7"/>
      <c r="B147" s="29" t="s">
        <v>77</v>
      </c>
      <c r="C147" s="129" t="s">
        <v>78</v>
      </c>
      <c r="D147" s="87">
        <v>463</v>
      </c>
      <c r="E147" s="98">
        <v>0</v>
      </c>
      <c r="F147" s="87">
        <v>355</v>
      </c>
      <c r="G147" s="98">
        <v>0</v>
      </c>
      <c r="H147" s="87">
        <v>355</v>
      </c>
      <c r="I147" s="98">
        <v>0</v>
      </c>
      <c r="J147" s="87">
        <v>495</v>
      </c>
      <c r="K147" s="98">
        <v>0</v>
      </c>
      <c r="L147" s="87">
        <f>SUM(J147:K147)</f>
        <v>495</v>
      </c>
    </row>
    <row r="148" spans="1:12">
      <c r="A148" s="7" t="s">
        <v>11</v>
      </c>
      <c r="B148" s="41">
        <v>61</v>
      </c>
      <c r="C148" s="129" t="s">
        <v>227</v>
      </c>
      <c r="D148" s="115">
        <f t="shared" ref="D148:L148" si="29">SUM(D147:D147)</f>
        <v>463</v>
      </c>
      <c r="E148" s="118">
        <f t="shared" si="29"/>
        <v>0</v>
      </c>
      <c r="F148" s="115">
        <f t="shared" si="29"/>
        <v>355</v>
      </c>
      <c r="G148" s="118">
        <f t="shared" si="29"/>
        <v>0</v>
      </c>
      <c r="H148" s="115">
        <f t="shared" si="29"/>
        <v>355</v>
      </c>
      <c r="I148" s="118">
        <f t="shared" si="29"/>
        <v>0</v>
      </c>
      <c r="J148" s="115">
        <f t="shared" si="29"/>
        <v>495</v>
      </c>
      <c r="K148" s="118">
        <f>SUM(K147:K147)</f>
        <v>0</v>
      </c>
      <c r="L148" s="115">
        <f t="shared" si="29"/>
        <v>495</v>
      </c>
    </row>
    <row r="149" spans="1:12">
      <c r="A149" s="7"/>
      <c r="B149" s="41"/>
      <c r="C149" s="129"/>
      <c r="D149" s="67"/>
      <c r="E149" s="68"/>
      <c r="F149" s="67"/>
      <c r="G149" s="68"/>
      <c r="H149" s="67"/>
      <c r="I149" s="68"/>
      <c r="J149" s="67"/>
      <c r="K149" s="68"/>
      <c r="L149" s="67"/>
    </row>
    <row r="150" spans="1:12">
      <c r="A150" s="7"/>
      <c r="B150" s="41">
        <v>62</v>
      </c>
      <c r="C150" s="129" t="s">
        <v>80</v>
      </c>
      <c r="D150" s="10"/>
      <c r="E150" s="65"/>
      <c r="F150" s="10"/>
      <c r="G150" s="65"/>
      <c r="H150" s="10"/>
      <c r="I150" s="65"/>
      <c r="J150" s="10"/>
      <c r="K150" s="65"/>
      <c r="L150" s="10"/>
    </row>
    <row r="151" spans="1:12">
      <c r="A151" s="7"/>
      <c r="B151" s="41" t="s">
        <v>81</v>
      </c>
      <c r="C151" s="129" t="s">
        <v>82</v>
      </c>
      <c r="D151" s="86">
        <v>155</v>
      </c>
      <c r="E151" s="95">
        <v>0</v>
      </c>
      <c r="F151" s="86">
        <v>70</v>
      </c>
      <c r="G151" s="95">
        <v>0</v>
      </c>
      <c r="H151" s="86">
        <v>70</v>
      </c>
      <c r="I151" s="95">
        <v>0</v>
      </c>
      <c r="J151" s="86">
        <v>100</v>
      </c>
      <c r="K151" s="95">
        <v>0</v>
      </c>
      <c r="L151" s="86">
        <f>SUM(J151:K151)</f>
        <v>100</v>
      </c>
    </row>
    <row r="152" spans="1:12">
      <c r="A152" s="7" t="s">
        <v>11</v>
      </c>
      <c r="B152" s="41">
        <v>62</v>
      </c>
      <c r="C152" s="129" t="s">
        <v>80</v>
      </c>
      <c r="D152" s="115">
        <f t="shared" ref="D152:L152" si="30">SUM(D151:D151)</f>
        <v>155</v>
      </c>
      <c r="E152" s="118">
        <f t="shared" si="30"/>
        <v>0</v>
      </c>
      <c r="F152" s="115">
        <f t="shared" si="30"/>
        <v>70</v>
      </c>
      <c r="G152" s="118">
        <f t="shared" si="30"/>
        <v>0</v>
      </c>
      <c r="H152" s="115">
        <f t="shared" si="30"/>
        <v>70</v>
      </c>
      <c r="I152" s="118">
        <f t="shared" si="30"/>
        <v>0</v>
      </c>
      <c r="J152" s="115">
        <f t="shared" si="30"/>
        <v>100</v>
      </c>
      <c r="K152" s="118">
        <f>SUM(K151:K151)</f>
        <v>0</v>
      </c>
      <c r="L152" s="115">
        <f t="shared" si="30"/>
        <v>100</v>
      </c>
    </row>
    <row r="153" spans="1:12">
      <c r="A153" s="7" t="s">
        <v>11</v>
      </c>
      <c r="B153" s="34">
        <v>1.004</v>
      </c>
      <c r="C153" s="57" t="s">
        <v>74</v>
      </c>
      <c r="D153" s="115">
        <f t="shared" ref="D153:L153" si="31">D152+D148+D144</f>
        <v>8854</v>
      </c>
      <c r="E153" s="118">
        <f t="shared" si="31"/>
        <v>0</v>
      </c>
      <c r="F153" s="115">
        <f t="shared" si="31"/>
        <v>8425</v>
      </c>
      <c r="G153" s="118">
        <f t="shared" si="31"/>
        <v>0</v>
      </c>
      <c r="H153" s="115">
        <f t="shared" si="31"/>
        <v>8425</v>
      </c>
      <c r="I153" s="118">
        <f t="shared" si="31"/>
        <v>0</v>
      </c>
      <c r="J153" s="115">
        <f t="shared" si="31"/>
        <v>9675</v>
      </c>
      <c r="K153" s="118">
        <f>K152+K148+K144</f>
        <v>0</v>
      </c>
      <c r="L153" s="115">
        <f t="shared" si="31"/>
        <v>9675</v>
      </c>
    </row>
    <row r="154" spans="1:12">
      <c r="A154" s="7"/>
      <c r="B154" s="56"/>
      <c r="C154" s="57"/>
      <c r="D154" s="10"/>
      <c r="E154" s="65"/>
      <c r="F154" s="10"/>
      <c r="G154" s="65"/>
      <c r="H154" s="10"/>
      <c r="I154" s="65"/>
      <c r="J154" s="10"/>
      <c r="K154" s="65"/>
      <c r="L154" s="10"/>
    </row>
    <row r="155" spans="1:12">
      <c r="A155" s="7"/>
      <c r="B155" s="36">
        <v>1.0049999999999999</v>
      </c>
      <c r="C155" s="26" t="s">
        <v>307</v>
      </c>
      <c r="D155" s="62"/>
      <c r="E155" s="66"/>
      <c r="F155" s="62"/>
      <c r="G155" s="66"/>
      <c r="H155" s="62"/>
      <c r="I155" s="66"/>
      <c r="J155" s="62"/>
      <c r="K155" s="66"/>
      <c r="L155" s="62"/>
    </row>
    <row r="156" spans="1:12">
      <c r="A156" s="7"/>
      <c r="B156" s="43">
        <v>63</v>
      </c>
      <c r="C156" s="129" t="s">
        <v>83</v>
      </c>
      <c r="D156" s="62"/>
      <c r="E156" s="66"/>
      <c r="F156" s="62"/>
      <c r="G156" s="66"/>
      <c r="H156" s="62"/>
      <c r="I156" s="66"/>
      <c r="J156" s="62"/>
      <c r="K156" s="66"/>
      <c r="L156" s="62"/>
    </row>
    <row r="157" spans="1:12">
      <c r="A157" s="7"/>
      <c r="B157" s="29" t="s">
        <v>84</v>
      </c>
      <c r="C157" s="129" t="s">
        <v>18</v>
      </c>
      <c r="D157" s="86">
        <v>4337</v>
      </c>
      <c r="E157" s="95">
        <v>0</v>
      </c>
      <c r="F157" s="88">
        <v>4500</v>
      </c>
      <c r="G157" s="95">
        <v>0</v>
      </c>
      <c r="H157" s="88">
        <v>4500</v>
      </c>
      <c r="I157" s="95">
        <v>0</v>
      </c>
      <c r="J157" s="88">
        <v>3580</v>
      </c>
      <c r="K157" s="95">
        <v>0</v>
      </c>
      <c r="L157" s="86">
        <f>SUM(J157:K157)</f>
        <v>3580</v>
      </c>
    </row>
    <row r="158" spans="1:12" ht="14.45" customHeight="1">
      <c r="A158" s="28"/>
      <c r="B158" s="137" t="s">
        <v>85</v>
      </c>
      <c r="C158" s="55" t="s">
        <v>20</v>
      </c>
      <c r="D158" s="100">
        <v>0</v>
      </c>
      <c r="E158" s="97">
        <v>0</v>
      </c>
      <c r="F158" s="114">
        <v>100</v>
      </c>
      <c r="G158" s="97">
        <v>0</v>
      </c>
      <c r="H158" s="114">
        <v>100</v>
      </c>
      <c r="I158" s="97">
        <v>0</v>
      </c>
      <c r="J158" s="114">
        <v>50</v>
      </c>
      <c r="K158" s="97">
        <v>0</v>
      </c>
      <c r="L158" s="85">
        <f>SUM(J158:K158)</f>
        <v>50</v>
      </c>
    </row>
    <row r="159" spans="1:12" ht="14.45" customHeight="1">
      <c r="A159" s="7"/>
      <c r="B159" s="29" t="s">
        <v>86</v>
      </c>
      <c r="C159" s="129" t="s">
        <v>22</v>
      </c>
      <c r="D159" s="86">
        <v>180</v>
      </c>
      <c r="E159" s="95">
        <v>0</v>
      </c>
      <c r="F159" s="88">
        <v>240</v>
      </c>
      <c r="G159" s="95">
        <v>0</v>
      </c>
      <c r="H159" s="88">
        <v>240</v>
      </c>
      <c r="I159" s="95">
        <v>0</v>
      </c>
      <c r="J159" s="88">
        <v>240</v>
      </c>
      <c r="K159" s="95">
        <v>0</v>
      </c>
      <c r="L159" s="86">
        <f>SUM(J159:K159)</f>
        <v>240</v>
      </c>
    </row>
    <row r="160" spans="1:12" ht="14.45" customHeight="1">
      <c r="A160" s="7" t="s">
        <v>11</v>
      </c>
      <c r="B160" s="130">
        <v>63</v>
      </c>
      <c r="C160" s="129" t="s">
        <v>83</v>
      </c>
      <c r="D160" s="115">
        <f t="shared" ref="D160:L160" si="32">SUM(D157:D159)</f>
        <v>4517</v>
      </c>
      <c r="E160" s="118">
        <f t="shared" si="32"/>
        <v>0</v>
      </c>
      <c r="F160" s="115">
        <f t="shared" si="32"/>
        <v>4840</v>
      </c>
      <c r="G160" s="118">
        <f t="shared" si="32"/>
        <v>0</v>
      </c>
      <c r="H160" s="115">
        <f t="shared" si="32"/>
        <v>4840</v>
      </c>
      <c r="I160" s="118">
        <f t="shared" si="32"/>
        <v>0</v>
      </c>
      <c r="J160" s="115">
        <f t="shared" si="32"/>
        <v>3870</v>
      </c>
      <c r="K160" s="118">
        <f>SUM(K157:K159)</f>
        <v>0</v>
      </c>
      <c r="L160" s="115">
        <f t="shared" si="32"/>
        <v>3870</v>
      </c>
    </row>
    <row r="161" spans="1:12" ht="14.45" customHeight="1">
      <c r="A161" s="7"/>
      <c r="B161" s="130"/>
      <c r="C161" s="129"/>
      <c r="D161" s="10"/>
      <c r="E161" s="68"/>
      <c r="F161" s="10"/>
      <c r="G161" s="68"/>
      <c r="H161" s="10"/>
      <c r="I161" s="67"/>
      <c r="J161" s="10"/>
      <c r="K161" s="68"/>
      <c r="L161" s="10"/>
    </row>
    <row r="162" spans="1:12">
      <c r="A162" s="7"/>
      <c r="B162" s="43">
        <v>64</v>
      </c>
      <c r="C162" s="129" t="s">
        <v>87</v>
      </c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7"/>
      <c r="B163" s="29" t="s">
        <v>88</v>
      </c>
      <c r="C163" s="129" t="s">
        <v>18</v>
      </c>
      <c r="D163" s="86">
        <v>18410</v>
      </c>
      <c r="E163" s="95">
        <v>0</v>
      </c>
      <c r="F163" s="86">
        <v>18000</v>
      </c>
      <c r="G163" s="95">
        <v>0</v>
      </c>
      <c r="H163" s="86">
        <v>18000</v>
      </c>
      <c r="I163" s="95">
        <v>0</v>
      </c>
      <c r="J163" s="86">
        <v>17780</v>
      </c>
      <c r="K163" s="95">
        <v>0</v>
      </c>
      <c r="L163" s="86">
        <f>SUM(J163:K163)</f>
        <v>17780</v>
      </c>
    </row>
    <row r="164" spans="1:12">
      <c r="A164" s="7"/>
      <c r="B164" s="29" t="s">
        <v>89</v>
      </c>
      <c r="C164" s="129" t="s">
        <v>47</v>
      </c>
      <c r="D164" s="86">
        <v>218</v>
      </c>
      <c r="E164" s="95">
        <v>0</v>
      </c>
      <c r="F164" s="86">
        <v>175</v>
      </c>
      <c r="G164" s="95">
        <v>0</v>
      </c>
      <c r="H164" s="86">
        <v>175</v>
      </c>
      <c r="I164" s="95">
        <v>0</v>
      </c>
      <c r="J164" s="86">
        <v>210</v>
      </c>
      <c r="K164" s="95">
        <v>0</v>
      </c>
      <c r="L164" s="86">
        <f>SUM(J164:K164)</f>
        <v>210</v>
      </c>
    </row>
    <row r="165" spans="1:12">
      <c r="A165" s="7"/>
      <c r="B165" s="29" t="s">
        <v>90</v>
      </c>
      <c r="C165" s="129" t="s">
        <v>20</v>
      </c>
      <c r="D165" s="95">
        <v>0</v>
      </c>
      <c r="E165" s="95">
        <v>0</v>
      </c>
      <c r="F165" s="86">
        <v>50</v>
      </c>
      <c r="G165" s="95">
        <v>0</v>
      </c>
      <c r="H165" s="86">
        <v>50</v>
      </c>
      <c r="I165" s="95">
        <v>0</v>
      </c>
      <c r="J165" s="86">
        <v>50</v>
      </c>
      <c r="K165" s="95">
        <v>0</v>
      </c>
      <c r="L165" s="86">
        <f>SUM(J165:K165)</f>
        <v>50</v>
      </c>
    </row>
    <row r="166" spans="1:12">
      <c r="B166" s="5" t="s">
        <v>91</v>
      </c>
      <c r="C166" s="4" t="s">
        <v>22</v>
      </c>
      <c r="D166" s="95">
        <v>0</v>
      </c>
      <c r="E166" s="95">
        <v>0</v>
      </c>
      <c r="F166" s="86">
        <v>50</v>
      </c>
      <c r="G166" s="95">
        <v>0</v>
      </c>
      <c r="H166" s="86">
        <v>50</v>
      </c>
      <c r="I166" s="95">
        <v>0</v>
      </c>
      <c r="J166" s="86">
        <v>50</v>
      </c>
      <c r="K166" s="95">
        <v>0</v>
      </c>
      <c r="L166" s="87">
        <f>SUM(J166:K166)</f>
        <v>50</v>
      </c>
    </row>
    <row r="167" spans="1:12">
      <c r="A167" s="14" t="s">
        <v>11</v>
      </c>
      <c r="B167" s="42">
        <v>64</v>
      </c>
      <c r="C167" s="4" t="s">
        <v>87</v>
      </c>
      <c r="D167" s="115">
        <f t="shared" ref="D167:L167" si="33">SUM(D162:D166)</f>
        <v>18628</v>
      </c>
      <c r="E167" s="118">
        <f t="shared" si="33"/>
        <v>0</v>
      </c>
      <c r="F167" s="115">
        <f t="shared" si="33"/>
        <v>18275</v>
      </c>
      <c r="G167" s="118">
        <f t="shared" si="33"/>
        <v>0</v>
      </c>
      <c r="H167" s="115">
        <f t="shared" si="33"/>
        <v>18275</v>
      </c>
      <c r="I167" s="118">
        <f t="shared" si="33"/>
        <v>0</v>
      </c>
      <c r="J167" s="115">
        <f t="shared" si="33"/>
        <v>18090</v>
      </c>
      <c r="K167" s="118">
        <f>SUM(K162:K166)</f>
        <v>0</v>
      </c>
      <c r="L167" s="115">
        <f t="shared" si="33"/>
        <v>18090</v>
      </c>
    </row>
    <row r="168" spans="1:12" ht="25.5">
      <c r="A168" s="7" t="s">
        <v>11</v>
      </c>
      <c r="B168" s="36">
        <v>1.0049999999999999</v>
      </c>
      <c r="C168" s="26" t="s">
        <v>312</v>
      </c>
      <c r="D168" s="115">
        <f t="shared" ref="D168:L168" si="34">D167+D160</f>
        <v>23145</v>
      </c>
      <c r="E168" s="118">
        <f t="shared" si="34"/>
        <v>0</v>
      </c>
      <c r="F168" s="115">
        <f t="shared" si="34"/>
        <v>23115</v>
      </c>
      <c r="G168" s="118">
        <f t="shared" si="34"/>
        <v>0</v>
      </c>
      <c r="H168" s="115">
        <f t="shared" si="34"/>
        <v>23115</v>
      </c>
      <c r="I168" s="118">
        <f t="shared" si="34"/>
        <v>0</v>
      </c>
      <c r="J168" s="115">
        <f t="shared" si="34"/>
        <v>21960</v>
      </c>
      <c r="K168" s="118">
        <f>K167+K160</f>
        <v>0</v>
      </c>
      <c r="L168" s="115">
        <f t="shared" si="34"/>
        <v>21960</v>
      </c>
    </row>
    <row r="169" spans="1:12">
      <c r="A169" s="7"/>
      <c r="B169" s="120"/>
      <c r="C169" s="26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7"/>
      <c r="B170" s="36">
        <v>1.0129999999999999</v>
      </c>
      <c r="C170" s="26" t="s">
        <v>228</v>
      </c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1:12">
      <c r="B171" s="6">
        <v>65</v>
      </c>
      <c r="C171" s="4" t="s">
        <v>92</v>
      </c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1:12">
      <c r="B172" s="5" t="s">
        <v>93</v>
      </c>
      <c r="C172" s="4" t="s">
        <v>18</v>
      </c>
      <c r="D172" s="84">
        <v>4619</v>
      </c>
      <c r="E172" s="98">
        <v>0</v>
      </c>
      <c r="F172" s="84">
        <v>4500</v>
      </c>
      <c r="G172" s="98">
        <v>0</v>
      </c>
      <c r="H172" s="84">
        <v>4500</v>
      </c>
      <c r="I172" s="98">
        <v>0</v>
      </c>
      <c r="J172" s="84">
        <v>4925</v>
      </c>
      <c r="K172" s="98">
        <v>0</v>
      </c>
      <c r="L172" s="87">
        <f>SUM(J172:K172)</f>
        <v>4925</v>
      </c>
    </row>
    <row r="173" spans="1:12">
      <c r="A173" s="7" t="s">
        <v>11</v>
      </c>
      <c r="B173" s="130">
        <v>65</v>
      </c>
      <c r="C173" s="129" t="s">
        <v>92</v>
      </c>
      <c r="D173" s="117">
        <f t="shared" ref="D173:L173" si="35">SUM(D172:D172)</f>
        <v>4619</v>
      </c>
      <c r="E173" s="116">
        <f t="shared" si="35"/>
        <v>0</v>
      </c>
      <c r="F173" s="117">
        <f t="shared" si="35"/>
        <v>4500</v>
      </c>
      <c r="G173" s="116">
        <f t="shared" si="35"/>
        <v>0</v>
      </c>
      <c r="H173" s="117">
        <f t="shared" si="35"/>
        <v>4500</v>
      </c>
      <c r="I173" s="116">
        <f t="shared" si="35"/>
        <v>0</v>
      </c>
      <c r="J173" s="117">
        <f t="shared" si="35"/>
        <v>4925</v>
      </c>
      <c r="K173" s="116">
        <f>SUM(K172:K172)</f>
        <v>0</v>
      </c>
      <c r="L173" s="117">
        <f t="shared" si="35"/>
        <v>4925</v>
      </c>
    </row>
    <row r="174" spans="1:12">
      <c r="A174" s="7" t="s">
        <v>11</v>
      </c>
      <c r="B174" s="36">
        <v>1.0129999999999999</v>
      </c>
      <c r="C174" s="26" t="s">
        <v>228</v>
      </c>
      <c r="D174" s="115">
        <f t="shared" ref="D174:L174" si="36">D173</f>
        <v>4619</v>
      </c>
      <c r="E174" s="118">
        <f t="shared" si="36"/>
        <v>0</v>
      </c>
      <c r="F174" s="115">
        <f t="shared" si="36"/>
        <v>4500</v>
      </c>
      <c r="G174" s="118">
        <f t="shared" si="36"/>
        <v>0</v>
      </c>
      <c r="H174" s="115">
        <f t="shared" si="36"/>
        <v>4500</v>
      </c>
      <c r="I174" s="118">
        <f t="shared" si="36"/>
        <v>0</v>
      </c>
      <c r="J174" s="115">
        <f t="shared" si="36"/>
        <v>4925</v>
      </c>
      <c r="K174" s="118">
        <f>K173</f>
        <v>0</v>
      </c>
      <c r="L174" s="115">
        <f t="shared" si="36"/>
        <v>4925</v>
      </c>
    </row>
    <row r="175" spans="1:12">
      <c r="A175" s="7"/>
      <c r="B175" s="36"/>
      <c r="C175" s="26"/>
      <c r="D175" s="10"/>
      <c r="E175" s="65"/>
      <c r="F175" s="10"/>
      <c r="G175" s="65"/>
      <c r="H175" s="10"/>
      <c r="I175" s="65"/>
      <c r="J175" s="10"/>
      <c r="K175" s="65"/>
      <c r="L175" s="10"/>
    </row>
    <row r="176" spans="1:12" ht="27" customHeight="1">
      <c r="B176" s="38">
        <v>1.101</v>
      </c>
      <c r="C176" s="26" t="s">
        <v>104</v>
      </c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1:12" ht="25.5">
      <c r="A177" s="7"/>
      <c r="B177" s="130">
        <v>11</v>
      </c>
      <c r="C177" s="129" t="s">
        <v>298</v>
      </c>
      <c r="D177" s="88"/>
      <c r="E177" s="99"/>
      <c r="F177" s="88"/>
      <c r="G177" s="99"/>
      <c r="H177" s="88"/>
      <c r="I177" s="99"/>
      <c r="J177" s="88"/>
      <c r="K177" s="99"/>
      <c r="L177" s="88"/>
    </row>
    <row r="178" spans="1:12" ht="25.5">
      <c r="A178" s="7"/>
      <c r="B178" s="130" t="s">
        <v>285</v>
      </c>
      <c r="C178" s="129" t="s">
        <v>300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88">
        <v>100000</v>
      </c>
      <c r="K178" s="99">
        <v>0</v>
      </c>
      <c r="L178" s="88">
        <f>SUM(J178:K178)</f>
        <v>100000</v>
      </c>
    </row>
    <row r="179" spans="1:12">
      <c r="A179" s="7"/>
      <c r="B179" s="130" t="s">
        <v>299</v>
      </c>
      <c r="C179" s="129" t="s">
        <v>301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88">
        <v>20000</v>
      </c>
      <c r="K179" s="99">
        <v>0</v>
      </c>
      <c r="L179" s="88">
        <f>SUM(J179:K179)</f>
        <v>20000</v>
      </c>
    </row>
    <row r="180" spans="1:12" ht="25.5">
      <c r="A180" s="7" t="s">
        <v>11</v>
      </c>
      <c r="B180" s="130">
        <v>11</v>
      </c>
      <c r="C180" s="129" t="s">
        <v>298</v>
      </c>
      <c r="D180" s="116">
        <f t="shared" ref="D180:L180" si="37">SUM(D178:D179)</f>
        <v>0</v>
      </c>
      <c r="E180" s="116">
        <f t="shared" si="37"/>
        <v>0</v>
      </c>
      <c r="F180" s="116">
        <f t="shared" si="37"/>
        <v>0</v>
      </c>
      <c r="G180" s="116">
        <f t="shared" si="37"/>
        <v>0</v>
      </c>
      <c r="H180" s="116">
        <f t="shared" si="37"/>
        <v>0</v>
      </c>
      <c r="I180" s="116">
        <f t="shared" si="37"/>
        <v>0</v>
      </c>
      <c r="J180" s="117">
        <f t="shared" si="37"/>
        <v>120000</v>
      </c>
      <c r="K180" s="116">
        <f t="shared" si="37"/>
        <v>0</v>
      </c>
      <c r="L180" s="117">
        <f t="shared" si="37"/>
        <v>120000</v>
      </c>
    </row>
    <row r="181" spans="1:12">
      <c r="A181" s="7"/>
      <c r="B181" s="130"/>
      <c r="C181" s="12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1:12" ht="25.5">
      <c r="A182" s="7"/>
      <c r="B182" s="130">
        <v>12</v>
      </c>
      <c r="C182" s="129" t="s">
        <v>305</v>
      </c>
      <c r="D182" s="88"/>
      <c r="E182" s="99"/>
      <c r="F182" s="88"/>
      <c r="G182" s="99"/>
      <c r="H182" s="88"/>
      <c r="I182" s="99"/>
      <c r="J182" s="88"/>
      <c r="K182" s="99"/>
      <c r="L182" s="88"/>
    </row>
    <row r="183" spans="1:12">
      <c r="A183" s="7"/>
      <c r="B183" s="130">
        <v>67</v>
      </c>
      <c r="C183" s="129" t="s">
        <v>101</v>
      </c>
      <c r="D183" s="88"/>
      <c r="E183" s="99"/>
      <c r="F183" s="88"/>
      <c r="G183" s="99"/>
      <c r="H183" s="88"/>
      <c r="I183" s="99"/>
      <c r="J183" s="88"/>
      <c r="K183" s="99"/>
      <c r="L183" s="88"/>
    </row>
    <row r="184" spans="1:12" ht="25.5">
      <c r="A184" s="28"/>
      <c r="B184" s="137" t="s">
        <v>284</v>
      </c>
      <c r="C184" s="55" t="s">
        <v>103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14">
        <v>10000</v>
      </c>
      <c r="K184" s="100">
        <v>0</v>
      </c>
      <c r="L184" s="85">
        <f>SUM(J184:K184)</f>
        <v>10000</v>
      </c>
    </row>
    <row r="185" spans="1:12" ht="25.5">
      <c r="A185" s="7" t="s">
        <v>11</v>
      </c>
      <c r="B185" s="130">
        <v>12</v>
      </c>
      <c r="C185" s="129" t="s">
        <v>305</v>
      </c>
      <c r="D185" s="100">
        <f t="shared" ref="D185:L185" si="38">D184</f>
        <v>0</v>
      </c>
      <c r="E185" s="100">
        <f t="shared" si="38"/>
        <v>0</v>
      </c>
      <c r="F185" s="100">
        <f t="shared" si="38"/>
        <v>0</v>
      </c>
      <c r="G185" s="100">
        <f t="shared" si="38"/>
        <v>0</v>
      </c>
      <c r="H185" s="100">
        <f t="shared" si="38"/>
        <v>0</v>
      </c>
      <c r="I185" s="100">
        <f t="shared" si="38"/>
        <v>0</v>
      </c>
      <c r="J185" s="114">
        <f t="shared" si="38"/>
        <v>10000</v>
      </c>
      <c r="K185" s="100">
        <f t="shared" si="38"/>
        <v>0</v>
      </c>
      <c r="L185" s="114">
        <f t="shared" si="38"/>
        <v>10000</v>
      </c>
    </row>
    <row r="186" spans="1:12">
      <c r="B186" s="38"/>
      <c r="C186" s="26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1:12" ht="14.45" customHeight="1">
      <c r="B187" s="6">
        <v>66</v>
      </c>
      <c r="C187" s="4" t="s">
        <v>94</v>
      </c>
      <c r="D187" s="61"/>
      <c r="E187" s="61"/>
      <c r="F187" s="61"/>
      <c r="G187" s="61"/>
      <c r="H187" s="61"/>
      <c r="I187" s="61"/>
      <c r="J187" s="61"/>
      <c r="K187" s="61"/>
      <c r="L187" s="61"/>
    </row>
    <row r="188" spans="1:12" ht="14.45" customHeight="1">
      <c r="B188" s="6">
        <v>44</v>
      </c>
      <c r="C188" s="4" t="s">
        <v>16</v>
      </c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1:12" ht="14.45" customHeight="1">
      <c r="A189" s="7"/>
      <c r="B189" s="29" t="s">
        <v>208</v>
      </c>
      <c r="C189" s="129" t="s">
        <v>246</v>
      </c>
      <c r="D189" s="88">
        <v>168</v>
      </c>
      <c r="E189" s="99">
        <v>0</v>
      </c>
      <c r="F189" s="88">
        <v>130</v>
      </c>
      <c r="G189" s="99">
        <v>0</v>
      </c>
      <c r="H189" s="88">
        <v>130</v>
      </c>
      <c r="I189" s="99">
        <v>0</v>
      </c>
      <c r="J189" s="88">
        <v>180</v>
      </c>
      <c r="K189" s="99">
        <v>0</v>
      </c>
      <c r="L189" s="88">
        <f>SUM(J189:K189)</f>
        <v>180</v>
      </c>
    </row>
    <row r="190" spans="1:12" ht="14.45" customHeight="1">
      <c r="A190" s="7"/>
      <c r="B190" s="29" t="s">
        <v>95</v>
      </c>
      <c r="C190" s="129" t="s">
        <v>96</v>
      </c>
      <c r="D190" s="88">
        <v>493</v>
      </c>
      <c r="E190" s="95">
        <v>0</v>
      </c>
      <c r="F190" s="88">
        <v>265</v>
      </c>
      <c r="G190" s="95">
        <v>0</v>
      </c>
      <c r="H190" s="88">
        <v>265</v>
      </c>
      <c r="I190" s="95">
        <v>0</v>
      </c>
      <c r="J190" s="88">
        <v>370</v>
      </c>
      <c r="K190" s="95">
        <v>0</v>
      </c>
      <c r="L190" s="86">
        <f>SUM(J190:K190)</f>
        <v>370</v>
      </c>
    </row>
    <row r="191" spans="1:12" ht="25.5">
      <c r="A191" s="7"/>
      <c r="B191" s="29" t="s">
        <v>225</v>
      </c>
      <c r="C191" s="129" t="s">
        <v>242</v>
      </c>
      <c r="D191" s="88">
        <v>106256</v>
      </c>
      <c r="E191" s="95">
        <v>0</v>
      </c>
      <c r="F191" s="88">
        <v>700000</v>
      </c>
      <c r="G191" s="95">
        <v>0</v>
      </c>
      <c r="H191" s="88">
        <v>700000</v>
      </c>
      <c r="I191" s="95">
        <v>0</v>
      </c>
      <c r="J191" s="88">
        <v>691000</v>
      </c>
      <c r="K191" s="95">
        <v>0</v>
      </c>
      <c r="L191" s="86">
        <f>SUM(J191:K191)</f>
        <v>691000</v>
      </c>
    </row>
    <row r="192" spans="1:12" ht="25.5">
      <c r="A192" s="7"/>
      <c r="B192" s="29" t="s">
        <v>251</v>
      </c>
      <c r="C192" s="129" t="s">
        <v>250</v>
      </c>
      <c r="D192" s="88">
        <v>20000</v>
      </c>
      <c r="E192" s="95">
        <v>0</v>
      </c>
      <c r="F192" s="88">
        <v>10000</v>
      </c>
      <c r="G192" s="95">
        <v>0</v>
      </c>
      <c r="H192" s="88">
        <v>10000</v>
      </c>
      <c r="I192" s="95">
        <v>0</v>
      </c>
      <c r="J192" s="99">
        <v>0</v>
      </c>
      <c r="K192" s="95">
        <v>0</v>
      </c>
      <c r="L192" s="95">
        <f>SUM(J192:K192)</f>
        <v>0</v>
      </c>
    </row>
    <row r="193" spans="1:12" ht="25.5">
      <c r="A193" s="7"/>
      <c r="B193" s="140" t="s">
        <v>239</v>
      </c>
      <c r="C193" s="129" t="s">
        <v>241</v>
      </c>
      <c r="D193" s="85">
        <v>24685</v>
      </c>
      <c r="E193" s="97">
        <v>0</v>
      </c>
      <c r="F193" s="114">
        <v>101400</v>
      </c>
      <c r="G193" s="97">
        <v>0</v>
      </c>
      <c r="H193" s="114">
        <v>128149</v>
      </c>
      <c r="I193" s="85">
        <v>50700</v>
      </c>
      <c r="J193" s="114">
        <v>76000</v>
      </c>
      <c r="K193" s="85">
        <v>25350</v>
      </c>
      <c r="L193" s="85">
        <f>SUM(J193:K193)</f>
        <v>101350</v>
      </c>
    </row>
    <row r="194" spans="1:12">
      <c r="A194" s="7" t="s">
        <v>11</v>
      </c>
      <c r="B194" s="130">
        <v>44</v>
      </c>
      <c r="C194" s="129" t="s">
        <v>16</v>
      </c>
      <c r="D194" s="117">
        <f t="shared" ref="D194:I194" si="39">SUM(D189:D193)</f>
        <v>151602</v>
      </c>
      <c r="E194" s="116">
        <f t="shared" si="39"/>
        <v>0</v>
      </c>
      <c r="F194" s="117">
        <f t="shared" si="39"/>
        <v>811795</v>
      </c>
      <c r="G194" s="116">
        <f t="shared" si="39"/>
        <v>0</v>
      </c>
      <c r="H194" s="117">
        <f t="shared" si="39"/>
        <v>838544</v>
      </c>
      <c r="I194" s="117">
        <f t="shared" si="39"/>
        <v>50700</v>
      </c>
      <c r="J194" s="117">
        <f>SUM(J189:J193)</f>
        <v>767550</v>
      </c>
      <c r="K194" s="117">
        <f>SUM(K189:K193)</f>
        <v>25350</v>
      </c>
      <c r="L194" s="117">
        <f>SUM(L189:L193)</f>
        <v>792900</v>
      </c>
    </row>
    <row r="195" spans="1:12">
      <c r="A195" s="7"/>
      <c r="B195" s="130"/>
      <c r="C195" s="129"/>
      <c r="D195" s="10"/>
      <c r="E195" s="10"/>
      <c r="F195" s="62"/>
      <c r="G195" s="10"/>
      <c r="H195" s="62"/>
      <c r="I195" s="10"/>
      <c r="J195" s="62"/>
      <c r="K195" s="10"/>
      <c r="L195" s="10"/>
    </row>
    <row r="196" spans="1:12">
      <c r="A196" s="7"/>
      <c r="B196" s="130">
        <v>45</v>
      </c>
      <c r="C196" s="129" t="s">
        <v>23</v>
      </c>
      <c r="D196" s="10"/>
      <c r="E196" s="10"/>
      <c r="F196" s="62"/>
      <c r="G196" s="10"/>
      <c r="H196" s="62"/>
      <c r="I196" s="10"/>
      <c r="J196" s="62"/>
      <c r="K196" s="10"/>
      <c r="L196" s="10"/>
    </row>
    <row r="197" spans="1:12">
      <c r="A197" s="7"/>
      <c r="B197" s="29" t="s">
        <v>97</v>
      </c>
      <c r="C197" s="129" t="s">
        <v>96</v>
      </c>
      <c r="D197" s="86">
        <v>157</v>
      </c>
      <c r="E197" s="95">
        <v>0</v>
      </c>
      <c r="F197" s="84">
        <v>325</v>
      </c>
      <c r="G197" s="95">
        <v>0</v>
      </c>
      <c r="H197" s="84">
        <v>325</v>
      </c>
      <c r="I197" s="95">
        <v>0</v>
      </c>
      <c r="J197" s="84">
        <v>760</v>
      </c>
      <c r="K197" s="95">
        <v>0</v>
      </c>
      <c r="L197" s="87">
        <f>SUM(J197:K197)</f>
        <v>760</v>
      </c>
    </row>
    <row r="198" spans="1:12">
      <c r="A198" s="7"/>
      <c r="B198" s="3"/>
      <c r="C198" s="4"/>
      <c r="D198" s="10"/>
      <c r="E198" s="10"/>
      <c r="F198" s="105"/>
      <c r="G198" s="106"/>
      <c r="H198" s="61"/>
      <c r="I198" s="10"/>
      <c r="J198" s="61"/>
      <c r="K198" s="106"/>
      <c r="L198" s="107"/>
    </row>
    <row r="199" spans="1:12">
      <c r="A199" s="7"/>
      <c r="B199" s="6">
        <v>46</v>
      </c>
      <c r="C199" s="4" t="s">
        <v>27</v>
      </c>
      <c r="D199" s="10"/>
      <c r="E199" s="10"/>
      <c r="F199" s="105"/>
      <c r="G199" s="106"/>
      <c r="H199" s="61"/>
      <c r="I199" s="10"/>
      <c r="J199" s="61"/>
      <c r="K199" s="106"/>
      <c r="L199" s="107"/>
    </row>
    <row r="200" spans="1:12">
      <c r="A200" s="7"/>
      <c r="B200" s="29" t="s">
        <v>98</v>
      </c>
      <c r="C200" s="129" t="s">
        <v>96</v>
      </c>
      <c r="D200" s="86">
        <v>568</v>
      </c>
      <c r="E200" s="95">
        <v>0</v>
      </c>
      <c r="F200" s="88">
        <v>420</v>
      </c>
      <c r="G200" s="95">
        <v>0</v>
      </c>
      <c r="H200" s="88">
        <v>420</v>
      </c>
      <c r="I200" s="95">
        <v>0</v>
      </c>
      <c r="J200" s="88">
        <v>580</v>
      </c>
      <c r="K200" s="95">
        <v>0</v>
      </c>
      <c r="L200" s="86">
        <f>SUM(J200:K200)</f>
        <v>580</v>
      </c>
    </row>
    <row r="201" spans="1:12" ht="11.1" customHeight="1">
      <c r="A201" s="7"/>
      <c r="B201" s="29"/>
      <c r="C201" s="129"/>
      <c r="D201" s="10"/>
      <c r="E201" s="10"/>
      <c r="F201" s="108"/>
      <c r="G201" s="106"/>
      <c r="H201" s="62"/>
      <c r="I201" s="10"/>
      <c r="J201" s="62"/>
      <c r="K201" s="106"/>
      <c r="L201" s="106"/>
    </row>
    <row r="202" spans="1:12">
      <c r="A202" s="7"/>
      <c r="B202" s="130">
        <v>47</v>
      </c>
      <c r="C202" s="129" t="s">
        <v>31</v>
      </c>
      <c r="D202" s="10"/>
      <c r="E202" s="10"/>
      <c r="F202" s="108"/>
      <c r="G202" s="106"/>
      <c r="H202" s="62"/>
      <c r="I202" s="10"/>
      <c r="J202" s="62"/>
      <c r="K202" s="106"/>
      <c r="L202" s="106"/>
    </row>
    <row r="203" spans="1:12">
      <c r="A203" s="7"/>
      <c r="B203" s="29" t="s">
        <v>99</v>
      </c>
      <c r="C203" s="129" t="s">
        <v>96</v>
      </c>
      <c r="D203" s="86">
        <v>168</v>
      </c>
      <c r="E203" s="95">
        <v>0</v>
      </c>
      <c r="F203" s="88">
        <v>130</v>
      </c>
      <c r="G203" s="95">
        <v>0</v>
      </c>
      <c r="H203" s="88">
        <v>130</v>
      </c>
      <c r="I203" s="95">
        <v>0</v>
      </c>
      <c r="J203" s="88">
        <v>180</v>
      </c>
      <c r="K203" s="95">
        <v>0</v>
      </c>
      <c r="L203" s="86">
        <f>SUM(J203:K203)</f>
        <v>180</v>
      </c>
    </row>
    <row r="204" spans="1:12">
      <c r="A204" s="7"/>
      <c r="B204" s="29"/>
      <c r="C204" s="129"/>
      <c r="D204" s="10"/>
      <c r="E204" s="10"/>
      <c r="F204" s="105"/>
      <c r="G204" s="106"/>
      <c r="H204" s="61"/>
      <c r="I204" s="10"/>
      <c r="J204" s="61"/>
      <c r="K204" s="106"/>
      <c r="L204" s="107"/>
    </row>
    <row r="205" spans="1:12">
      <c r="A205" s="7"/>
      <c r="B205" s="130">
        <v>48</v>
      </c>
      <c r="C205" s="129" t="s">
        <v>35</v>
      </c>
      <c r="D205" s="10"/>
      <c r="E205" s="10"/>
      <c r="F205" s="108"/>
      <c r="G205" s="106"/>
      <c r="H205" s="62"/>
      <c r="I205" s="10"/>
      <c r="J205" s="62"/>
      <c r="K205" s="106"/>
      <c r="L205" s="106"/>
    </row>
    <row r="206" spans="1:12">
      <c r="A206" s="7"/>
      <c r="B206" s="29" t="s">
        <v>100</v>
      </c>
      <c r="C206" s="129" t="s">
        <v>96</v>
      </c>
      <c r="D206" s="86">
        <v>108</v>
      </c>
      <c r="E206" s="95">
        <v>0</v>
      </c>
      <c r="F206" s="88">
        <v>80</v>
      </c>
      <c r="G206" s="95">
        <v>0</v>
      </c>
      <c r="H206" s="88">
        <v>80</v>
      </c>
      <c r="I206" s="95">
        <v>0</v>
      </c>
      <c r="J206" s="88">
        <v>110</v>
      </c>
      <c r="K206" s="95">
        <v>0</v>
      </c>
      <c r="L206" s="86">
        <f>SUM(J206:K206)</f>
        <v>110</v>
      </c>
    </row>
    <row r="207" spans="1:12">
      <c r="A207" s="7" t="s">
        <v>11</v>
      </c>
      <c r="B207" s="130">
        <v>66</v>
      </c>
      <c r="C207" s="129" t="s">
        <v>94</v>
      </c>
      <c r="D207" s="117">
        <f t="shared" ref="D207:L207" si="40">D206+D203+D200+D197+D194</f>
        <v>152603</v>
      </c>
      <c r="E207" s="116">
        <f t="shared" si="40"/>
        <v>0</v>
      </c>
      <c r="F207" s="117">
        <f t="shared" si="40"/>
        <v>812750</v>
      </c>
      <c r="G207" s="116">
        <f t="shared" si="40"/>
        <v>0</v>
      </c>
      <c r="H207" s="117">
        <f t="shared" si="40"/>
        <v>839499</v>
      </c>
      <c r="I207" s="117">
        <f t="shared" si="40"/>
        <v>50700</v>
      </c>
      <c r="J207" s="117">
        <f t="shared" si="40"/>
        <v>769180</v>
      </c>
      <c r="K207" s="117">
        <f>K206+K203+K200+K197+K194</f>
        <v>25350</v>
      </c>
      <c r="L207" s="117">
        <f t="shared" si="40"/>
        <v>794530</v>
      </c>
    </row>
    <row r="208" spans="1:12">
      <c r="A208" s="7"/>
      <c r="B208" s="29"/>
      <c r="C208" s="129"/>
      <c r="D208" s="62"/>
      <c r="E208" s="10"/>
      <c r="F208" s="62"/>
      <c r="G208" s="10"/>
      <c r="H208" s="62"/>
      <c r="I208" s="10"/>
      <c r="J208" s="62"/>
      <c r="K208" s="10"/>
      <c r="L208" s="10"/>
    </row>
    <row r="209" spans="1:12">
      <c r="A209" s="7"/>
      <c r="B209" s="130">
        <v>67</v>
      </c>
      <c r="C209" s="129" t="s">
        <v>101</v>
      </c>
      <c r="D209" s="62"/>
      <c r="E209" s="10"/>
      <c r="F209" s="62"/>
      <c r="G209" s="10"/>
      <c r="H209" s="62"/>
      <c r="I209" s="10"/>
      <c r="J209" s="62"/>
      <c r="K209" s="10"/>
      <c r="L209" s="10"/>
    </row>
    <row r="210" spans="1:12" ht="25.5">
      <c r="B210" s="5" t="s">
        <v>102</v>
      </c>
      <c r="C210" s="4" t="s">
        <v>103</v>
      </c>
      <c r="D210" s="84">
        <v>7951</v>
      </c>
      <c r="E210" s="99">
        <v>0</v>
      </c>
      <c r="F210" s="84">
        <v>5000</v>
      </c>
      <c r="G210" s="99">
        <v>0</v>
      </c>
      <c r="H210" s="84">
        <v>5000</v>
      </c>
      <c r="I210" s="99">
        <v>0</v>
      </c>
      <c r="J210" s="96">
        <v>0</v>
      </c>
      <c r="K210" s="99">
        <v>0</v>
      </c>
      <c r="L210" s="98">
        <f>SUM(J210:K210)</f>
        <v>0</v>
      </c>
    </row>
    <row r="211" spans="1:12">
      <c r="A211" s="7" t="s">
        <v>11</v>
      </c>
      <c r="B211" s="130">
        <v>67</v>
      </c>
      <c r="C211" s="129" t="s">
        <v>101</v>
      </c>
      <c r="D211" s="117">
        <f t="shared" ref="D211:L211" si="41">SUM(D210:D210)</f>
        <v>7951</v>
      </c>
      <c r="E211" s="116">
        <f t="shared" si="41"/>
        <v>0</v>
      </c>
      <c r="F211" s="117">
        <f t="shared" si="41"/>
        <v>5000</v>
      </c>
      <c r="G211" s="116">
        <f t="shared" si="41"/>
        <v>0</v>
      </c>
      <c r="H211" s="117">
        <f t="shared" si="41"/>
        <v>5000</v>
      </c>
      <c r="I211" s="116">
        <f t="shared" si="41"/>
        <v>0</v>
      </c>
      <c r="J211" s="116">
        <f t="shared" si="41"/>
        <v>0</v>
      </c>
      <c r="K211" s="116">
        <f>SUM(K210:K210)</f>
        <v>0</v>
      </c>
      <c r="L211" s="116">
        <f t="shared" si="41"/>
        <v>0</v>
      </c>
    </row>
    <row r="212" spans="1:12" ht="25.5">
      <c r="A212" s="28" t="s">
        <v>11</v>
      </c>
      <c r="B212" s="143">
        <v>1.101</v>
      </c>
      <c r="C212" s="90" t="s">
        <v>104</v>
      </c>
      <c r="D212" s="85">
        <f t="shared" ref="D212:L212" si="42">D211+D207+D185+D180</f>
        <v>160554</v>
      </c>
      <c r="E212" s="97">
        <f t="shared" si="42"/>
        <v>0</v>
      </c>
      <c r="F212" s="85">
        <f t="shared" si="42"/>
        <v>817750</v>
      </c>
      <c r="G212" s="97">
        <f t="shared" si="42"/>
        <v>0</v>
      </c>
      <c r="H212" s="85">
        <f t="shared" si="42"/>
        <v>844499</v>
      </c>
      <c r="I212" s="85">
        <f t="shared" si="42"/>
        <v>50700</v>
      </c>
      <c r="J212" s="85">
        <f t="shared" si="42"/>
        <v>899180</v>
      </c>
      <c r="K212" s="85">
        <f t="shared" si="42"/>
        <v>25350</v>
      </c>
      <c r="L212" s="85">
        <f t="shared" si="42"/>
        <v>924530</v>
      </c>
    </row>
    <row r="213" spans="1:12" ht="2.25" customHeight="1">
      <c r="A213" s="7"/>
      <c r="B213" s="37"/>
      <c r="C213" s="26"/>
      <c r="D213" s="10"/>
      <c r="E213" s="65"/>
      <c r="F213" s="10"/>
      <c r="G213" s="10"/>
      <c r="H213" s="10"/>
      <c r="I213" s="10"/>
      <c r="J213" s="10"/>
      <c r="K213" s="10"/>
      <c r="L213" s="10"/>
    </row>
    <row r="214" spans="1:12">
      <c r="B214" s="38">
        <v>1.1020000000000001</v>
      </c>
      <c r="C214" s="25" t="s">
        <v>105</v>
      </c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1:12" ht="25.5">
      <c r="A215" s="7"/>
      <c r="B215" s="130">
        <v>48</v>
      </c>
      <c r="C215" s="129" t="s">
        <v>289</v>
      </c>
      <c r="D215" s="86"/>
      <c r="E215" s="95"/>
      <c r="F215" s="86"/>
      <c r="G215" s="95"/>
      <c r="H215" s="86"/>
      <c r="I215" s="95"/>
      <c r="J215" s="86"/>
      <c r="K215" s="95"/>
      <c r="L215" s="86"/>
    </row>
    <row r="216" spans="1:12" ht="27.6" customHeight="1">
      <c r="A216" s="7"/>
      <c r="B216" s="130" t="s">
        <v>290</v>
      </c>
      <c r="C216" s="129" t="s">
        <v>291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86">
        <v>20000</v>
      </c>
      <c r="K216" s="95">
        <v>0</v>
      </c>
      <c r="L216" s="86">
        <f>SUM(J216:K216)</f>
        <v>20000</v>
      </c>
    </row>
    <row r="217" spans="1:12" ht="25.5">
      <c r="A217" s="7" t="s">
        <v>11</v>
      </c>
      <c r="B217" s="130">
        <v>48</v>
      </c>
      <c r="C217" s="129" t="s">
        <v>289</v>
      </c>
      <c r="D217" s="118">
        <f>+D216</f>
        <v>0</v>
      </c>
      <c r="E217" s="118">
        <f t="shared" ref="E217:L217" si="43">+E216</f>
        <v>0</v>
      </c>
      <c r="F217" s="118">
        <f t="shared" si="43"/>
        <v>0</v>
      </c>
      <c r="G217" s="118">
        <f t="shared" si="43"/>
        <v>0</v>
      </c>
      <c r="H217" s="118">
        <f t="shared" si="43"/>
        <v>0</v>
      </c>
      <c r="I217" s="118">
        <f t="shared" si="43"/>
        <v>0</v>
      </c>
      <c r="J217" s="115">
        <f t="shared" si="43"/>
        <v>20000</v>
      </c>
      <c r="K217" s="118">
        <f t="shared" si="43"/>
        <v>0</v>
      </c>
      <c r="L217" s="115">
        <f t="shared" si="43"/>
        <v>20000</v>
      </c>
    </row>
    <row r="218" spans="1:12">
      <c r="B218" s="38"/>
      <c r="C218" s="25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1:12">
      <c r="B219" s="6">
        <v>69</v>
      </c>
      <c r="C219" s="4" t="s">
        <v>106</v>
      </c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1:12">
      <c r="A220" s="7"/>
      <c r="B220" s="130">
        <v>45</v>
      </c>
      <c r="C220" s="129" t="s">
        <v>23</v>
      </c>
      <c r="D220" s="62"/>
      <c r="E220" s="62"/>
      <c r="F220" s="62"/>
      <c r="G220" s="62"/>
      <c r="H220" s="62"/>
      <c r="I220" s="62"/>
      <c r="J220" s="62"/>
      <c r="K220" s="62"/>
      <c r="L220" s="62"/>
    </row>
    <row r="221" spans="1:12">
      <c r="A221" s="7"/>
      <c r="B221" s="29" t="s">
        <v>107</v>
      </c>
      <c r="C221" s="129" t="s">
        <v>18</v>
      </c>
      <c r="D221" s="95">
        <v>0</v>
      </c>
      <c r="E221" s="86">
        <v>6655</v>
      </c>
      <c r="F221" s="95">
        <v>0</v>
      </c>
      <c r="G221" s="88">
        <v>7420</v>
      </c>
      <c r="H221" s="95">
        <v>0</v>
      </c>
      <c r="I221" s="88">
        <v>7420</v>
      </c>
      <c r="J221" s="95">
        <v>0</v>
      </c>
      <c r="K221" s="88">
        <v>9317</v>
      </c>
      <c r="L221" s="86">
        <f>SUM(J221:K221)</f>
        <v>9317</v>
      </c>
    </row>
    <row r="222" spans="1:12">
      <c r="A222" s="7"/>
      <c r="B222" s="5" t="s">
        <v>108</v>
      </c>
      <c r="C222" s="4" t="s">
        <v>20</v>
      </c>
      <c r="D222" s="95">
        <v>0</v>
      </c>
      <c r="E222" s="86">
        <v>95</v>
      </c>
      <c r="F222" s="95">
        <v>0</v>
      </c>
      <c r="G222" s="84">
        <v>95</v>
      </c>
      <c r="H222" s="95">
        <v>0</v>
      </c>
      <c r="I222" s="84">
        <v>95</v>
      </c>
      <c r="J222" s="95">
        <v>0</v>
      </c>
      <c r="K222" s="84">
        <v>95</v>
      </c>
      <c r="L222" s="87">
        <f>SUM(J222:K222)</f>
        <v>95</v>
      </c>
    </row>
    <row r="223" spans="1:12">
      <c r="A223" s="7"/>
      <c r="B223" s="29" t="s">
        <v>109</v>
      </c>
      <c r="C223" s="129" t="s">
        <v>22</v>
      </c>
      <c r="D223" s="95">
        <v>0</v>
      </c>
      <c r="E223" s="86">
        <v>213</v>
      </c>
      <c r="F223" s="95">
        <v>0</v>
      </c>
      <c r="G223" s="84">
        <v>220</v>
      </c>
      <c r="H223" s="95">
        <v>0</v>
      </c>
      <c r="I223" s="84">
        <v>220</v>
      </c>
      <c r="J223" s="95">
        <v>0</v>
      </c>
      <c r="K223" s="84">
        <v>220</v>
      </c>
      <c r="L223" s="87">
        <f>SUM(J223:K223)</f>
        <v>220</v>
      </c>
    </row>
    <row r="224" spans="1:12">
      <c r="A224" s="7" t="s">
        <v>11</v>
      </c>
      <c r="B224" s="130">
        <v>45</v>
      </c>
      <c r="C224" s="129" t="s">
        <v>23</v>
      </c>
      <c r="D224" s="118">
        <f t="shared" ref="D224:L224" si="44">SUM(D221:D223)</f>
        <v>0</v>
      </c>
      <c r="E224" s="115">
        <f t="shared" si="44"/>
        <v>6963</v>
      </c>
      <c r="F224" s="118">
        <f t="shared" si="44"/>
        <v>0</v>
      </c>
      <c r="G224" s="115">
        <f t="shared" si="44"/>
        <v>7735</v>
      </c>
      <c r="H224" s="118">
        <f t="shared" si="44"/>
        <v>0</v>
      </c>
      <c r="I224" s="115">
        <f t="shared" si="44"/>
        <v>7735</v>
      </c>
      <c r="J224" s="118">
        <f t="shared" si="44"/>
        <v>0</v>
      </c>
      <c r="K224" s="115">
        <f>SUM(K221:K223)</f>
        <v>9632</v>
      </c>
      <c r="L224" s="115">
        <f t="shared" si="44"/>
        <v>9632</v>
      </c>
    </row>
    <row r="225" spans="1:12">
      <c r="A225" s="7"/>
      <c r="B225" s="130"/>
      <c r="C225" s="129"/>
      <c r="D225" s="10"/>
      <c r="E225" s="10"/>
      <c r="F225" s="10"/>
      <c r="G225" s="62"/>
      <c r="H225" s="65"/>
      <c r="I225" s="62"/>
      <c r="J225" s="10"/>
      <c r="K225" s="62"/>
      <c r="L225" s="62"/>
    </row>
    <row r="226" spans="1:12">
      <c r="A226" s="7"/>
      <c r="B226" s="43">
        <v>46</v>
      </c>
      <c r="C226" s="129" t="s">
        <v>27</v>
      </c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1:12">
      <c r="B227" s="29" t="s">
        <v>110</v>
      </c>
      <c r="C227" s="129" t="s">
        <v>18</v>
      </c>
      <c r="D227" s="95">
        <v>0</v>
      </c>
      <c r="E227" s="86">
        <v>2743</v>
      </c>
      <c r="F227" s="95">
        <v>0</v>
      </c>
      <c r="G227" s="84">
        <v>3595</v>
      </c>
      <c r="H227" s="95">
        <v>0</v>
      </c>
      <c r="I227" s="84">
        <v>3595</v>
      </c>
      <c r="J227" s="95">
        <v>0</v>
      </c>
      <c r="K227" s="84">
        <v>4773</v>
      </c>
      <c r="L227" s="87">
        <f>SUM(J227:K227)</f>
        <v>4773</v>
      </c>
    </row>
    <row r="228" spans="1:12">
      <c r="B228" s="5" t="s">
        <v>111</v>
      </c>
      <c r="C228" s="4" t="s">
        <v>20</v>
      </c>
      <c r="D228" s="95">
        <v>0</v>
      </c>
      <c r="E228" s="86">
        <v>52</v>
      </c>
      <c r="F228" s="95">
        <v>0</v>
      </c>
      <c r="G228" s="84">
        <v>55</v>
      </c>
      <c r="H228" s="95">
        <v>0</v>
      </c>
      <c r="I228" s="84">
        <v>55</v>
      </c>
      <c r="J228" s="95">
        <v>0</v>
      </c>
      <c r="K228" s="84">
        <v>55</v>
      </c>
      <c r="L228" s="87">
        <f>SUM(J228:K228)</f>
        <v>55</v>
      </c>
    </row>
    <row r="229" spans="1:12">
      <c r="B229" s="5" t="s">
        <v>112</v>
      </c>
      <c r="C229" s="4" t="s">
        <v>22</v>
      </c>
      <c r="D229" s="95">
        <v>0</v>
      </c>
      <c r="E229" s="86">
        <v>135</v>
      </c>
      <c r="F229" s="95">
        <v>0</v>
      </c>
      <c r="G229" s="84">
        <v>130</v>
      </c>
      <c r="H229" s="95">
        <v>0</v>
      </c>
      <c r="I229" s="84">
        <v>130</v>
      </c>
      <c r="J229" s="95">
        <v>0</v>
      </c>
      <c r="K229" s="84">
        <v>130</v>
      </c>
      <c r="L229" s="87">
        <f>SUM(J229:K229)</f>
        <v>130</v>
      </c>
    </row>
    <row r="230" spans="1:12">
      <c r="A230" s="7" t="s">
        <v>11</v>
      </c>
      <c r="B230" s="43">
        <v>46</v>
      </c>
      <c r="C230" s="129" t="s">
        <v>27</v>
      </c>
      <c r="D230" s="118">
        <f t="shared" ref="D230:L230" si="45">SUM(D227:D229)</f>
        <v>0</v>
      </c>
      <c r="E230" s="115">
        <f t="shared" si="45"/>
        <v>2930</v>
      </c>
      <c r="F230" s="118">
        <f t="shared" si="45"/>
        <v>0</v>
      </c>
      <c r="G230" s="115">
        <f t="shared" si="45"/>
        <v>3780</v>
      </c>
      <c r="H230" s="118">
        <f t="shared" si="45"/>
        <v>0</v>
      </c>
      <c r="I230" s="115">
        <f t="shared" si="45"/>
        <v>3780</v>
      </c>
      <c r="J230" s="118">
        <f t="shared" si="45"/>
        <v>0</v>
      </c>
      <c r="K230" s="115">
        <f>SUM(K227:K229)</f>
        <v>4958</v>
      </c>
      <c r="L230" s="115">
        <f t="shared" si="45"/>
        <v>4958</v>
      </c>
    </row>
    <row r="231" spans="1:12">
      <c r="A231" s="7"/>
      <c r="B231" s="43"/>
      <c r="C231" s="129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B232" s="43">
        <v>47</v>
      </c>
      <c r="C232" s="129" t="s">
        <v>31</v>
      </c>
      <c r="D232" s="61"/>
      <c r="E232" s="61"/>
      <c r="F232" s="61"/>
      <c r="G232" s="61"/>
      <c r="H232" s="61"/>
      <c r="I232" s="61"/>
      <c r="J232" s="61"/>
      <c r="K232" s="61"/>
      <c r="L232" s="61"/>
    </row>
    <row r="233" spans="1:12">
      <c r="B233" s="5" t="s">
        <v>113</v>
      </c>
      <c r="C233" s="4" t="s">
        <v>18</v>
      </c>
      <c r="D233" s="95">
        <v>0</v>
      </c>
      <c r="E233" s="86">
        <v>2056</v>
      </c>
      <c r="F233" s="95">
        <v>0</v>
      </c>
      <c r="G233" s="84">
        <v>2225</v>
      </c>
      <c r="H233" s="95">
        <v>0</v>
      </c>
      <c r="I233" s="84">
        <v>2225</v>
      </c>
      <c r="J233" s="95">
        <v>0</v>
      </c>
      <c r="K233" s="84">
        <v>2599</v>
      </c>
      <c r="L233" s="87">
        <f>SUM(J233:K233)</f>
        <v>2599</v>
      </c>
    </row>
    <row r="234" spans="1:12">
      <c r="B234" s="5" t="s">
        <v>114</v>
      </c>
      <c r="C234" s="4" t="s">
        <v>20</v>
      </c>
      <c r="D234" s="95">
        <v>0</v>
      </c>
      <c r="E234" s="86">
        <v>55</v>
      </c>
      <c r="F234" s="95">
        <v>0</v>
      </c>
      <c r="G234" s="84">
        <v>55</v>
      </c>
      <c r="H234" s="95">
        <v>0</v>
      </c>
      <c r="I234" s="84">
        <v>55</v>
      </c>
      <c r="J234" s="95">
        <v>0</v>
      </c>
      <c r="K234" s="84">
        <v>55</v>
      </c>
      <c r="L234" s="87">
        <f>SUM(J234:K234)</f>
        <v>55</v>
      </c>
    </row>
    <row r="235" spans="1:12">
      <c r="A235" s="7"/>
      <c r="B235" s="29" t="s">
        <v>115</v>
      </c>
      <c r="C235" s="129" t="s">
        <v>22</v>
      </c>
      <c r="D235" s="95">
        <v>0</v>
      </c>
      <c r="E235" s="86">
        <v>130</v>
      </c>
      <c r="F235" s="95">
        <v>0</v>
      </c>
      <c r="G235" s="88">
        <v>130</v>
      </c>
      <c r="H235" s="95">
        <v>0</v>
      </c>
      <c r="I235" s="88">
        <v>130</v>
      </c>
      <c r="J235" s="95">
        <v>0</v>
      </c>
      <c r="K235" s="88">
        <v>130</v>
      </c>
      <c r="L235" s="86">
        <f>SUM(J235:K235)</f>
        <v>130</v>
      </c>
    </row>
    <row r="236" spans="1:12">
      <c r="A236" s="7" t="s">
        <v>11</v>
      </c>
      <c r="B236" s="43">
        <v>47</v>
      </c>
      <c r="C236" s="129" t="s">
        <v>31</v>
      </c>
      <c r="D236" s="118">
        <f t="shared" ref="D236:L236" si="46">SUM(D233:D235)</f>
        <v>0</v>
      </c>
      <c r="E236" s="115">
        <f t="shared" si="46"/>
        <v>2241</v>
      </c>
      <c r="F236" s="118">
        <f t="shared" si="46"/>
        <v>0</v>
      </c>
      <c r="G236" s="115">
        <f t="shared" si="46"/>
        <v>2410</v>
      </c>
      <c r="H236" s="118">
        <f t="shared" si="46"/>
        <v>0</v>
      </c>
      <c r="I236" s="115">
        <f t="shared" si="46"/>
        <v>2410</v>
      </c>
      <c r="J236" s="118">
        <f t="shared" si="46"/>
        <v>0</v>
      </c>
      <c r="K236" s="115">
        <f>SUM(K233:K235)</f>
        <v>2784</v>
      </c>
      <c r="L236" s="115">
        <f t="shared" si="46"/>
        <v>2784</v>
      </c>
    </row>
    <row r="237" spans="1:12">
      <c r="B237" s="42"/>
      <c r="C237" s="4"/>
      <c r="D237" s="10"/>
      <c r="E237" s="10"/>
      <c r="F237" s="10"/>
      <c r="G237" s="62"/>
      <c r="H237" s="10"/>
      <c r="I237" s="62"/>
      <c r="J237" s="10"/>
      <c r="K237" s="62"/>
      <c r="L237" s="62"/>
    </row>
    <row r="238" spans="1:12">
      <c r="A238" s="7"/>
      <c r="B238" s="43">
        <v>48</v>
      </c>
      <c r="C238" s="129" t="s">
        <v>35</v>
      </c>
      <c r="D238" s="62"/>
      <c r="E238" s="62"/>
      <c r="F238" s="62"/>
      <c r="G238" s="62"/>
      <c r="H238" s="62"/>
      <c r="I238" s="62"/>
      <c r="J238" s="62"/>
      <c r="K238" s="62"/>
      <c r="L238" s="62"/>
    </row>
    <row r="239" spans="1:12">
      <c r="A239" s="7"/>
      <c r="B239" s="29" t="s">
        <v>116</v>
      </c>
      <c r="C239" s="129" t="s">
        <v>18</v>
      </c>
      <c r="D239" s="95">
        <v>0</v>
      </c>
      <c r="E239" s="86">
        <v>5313</v>
      </c>
      <c r="F239" s="95">
        <v>0</v>
      </c>
      <c r="G239" s="88">
        <v>5820</v>
      </c>
      <c r="H239" s="95">
        <v>0</v>
      </c>
      <c r="I239" s="88">
        <v>5820</v>
      </c>
      <c r="J239" s="95">
        <v>0</v>
      </c>
      <c r="K239" s="88">
        <v>5420</v>
      </c>
      <c r="L239" s="86">
        <f>SUM(J239:K239)</f>
        <v>5420</v>
      </c>
    </row>
    <row r="240" spans="1:12">
      <c r="A240" s="7"/>
      <c r="B240" s="29" t="s">
        <v>117</v>
      </c>
      <c r="C240" s="129" t="s">
        <v>20</v>
      </c>
      <c r="D240" s="95">
        <v>0</v>
      </c>
      <c r="E240" s="86">
        <v>55</v>
      </c>
      <c r="F240" s="95">
        <v>0</v>
      </c>
      <c r="G240" s="88">
        <v>55</v>
      </c>
      <c r="H240" s="95">
        <v>0</v>
      </c>
      <c r="I240" s="88">
        <v>55</v>
      </c>
      <c r="J240" s="95">
        <v>0</v>
      </c>
      <c r="K240" s="88">
        <v>55</v>
      </c>
      <c r="L240" s="86">
        <f>SUM(J240:K240)</f>
        <v>55</v>
      </c>
    </row>
    <row r="241" spans="1:12">
      <c r="A241" s="7"/>
      <c r="B241" s="29" t="s">
        <v>118</v>
      </c>
      <c r="C241" s="129" t="s">
        <v>22</v>
      </c>
      <c r="D241" s="95">
        <v>0</v>
      </c>
      <c r="E241" s="86">
        <v>129</v>
      </c>
      <c r="F241" s="95">
        <v>0</v>
      </c>
      <c r="G241" s="88">
        <v>130</v>
      </c>
      <c r="H241" s="95">
        <v>0</v>
      </c>
      <c r="I241" s="88">
        <v>130</v>
      </c>
      <c r="J241" s="95">
        <v>0</v>
      </c>
      <c r="K241" s="88">
        <v>130</v>
      </c>
      <c r="L241" s="86">
        <f>SUM(J241:K241)</f>
        <v>130</v>
      </c>
    </row>
    <row r="242" spans="1:12">
      <c r="A242" s="7" t="s">
        <v>11</v>
      </c>
      <c r="B242" s="43">
        <v>48</v>
      </c>
      <c r="C242" s="129" t="s">
        <v>35</v>
      </c>
      <c r="D242" s="118">
        <f t="shared" ref="D242:L242" si="47">SUM(D239:D241)</f>
        <v>0</v>
      </c>
      <c r="E242" s="115">
        <f t="shared" si="47"/>
        <v>5497</v>
      </c>
      <c r="F242" s="118">
        <f t="shared" si="47"/>
        <v>0</v>
      </c>
      <c r="G242" s="115">
        <f t="shared" si="47"/>
        <v>6005</v>
      </c>
      <c r="H242" s="118">
        <f t="shared" si="47"/>
        <v>0</v>
      </c>
      <c r="I242" s="115">
        <f t="shared" si="47"/>
        <v>6005</v>
      </c>
      <c r="J242" s="118">
        <f t="shared" si="47"/>
        <v>0</v>
      </c>
      <c r="K242" s="115">
        <f>SUM(K239:K241)</f>
        <v>5605</v>
      </c>
      <c r="L242" s="115">
        <f t="shared" si="47"/>
        <v>5605</v>
      </c>
    </row>
    <row r="243" spans="1:12">
      <c r="A243" s="28" t="s">
        <v>11</v>
      </c>
      <c r="B243" s="144">
        <v>69</v>
      </c>
      <c r="C243" s="55" t="s">
        <v>106</v>
      </c>
      <c r="D243" s="118">
        <f t="shared" ref="D243:L243" si="48">D242+D236+D230+D224</f>
        <v>0</v>
      </c>
      <c r="E243" s="115">
        <f t="shared" si="48"/>
        <v>17631</v>
      </c>
      <c r="F243" s="118">
        <f t="shared" si="48"/>
        <v>0</v>
      </c>
      <c r="G243" s="115">
        <f t="shared" si="48"/>
        <v>19930</v>
      </c>
      <c r="H243" s="118">
        <f t="shared" si="48"/>
        <v>0</v>
      </c>
      <c r="I243" s="115">
        <f t="shared" si="48"/>
        <v>19930</v>
      </c>
      <c r="J243" s="118">
        <f t="shared" si="48"/>
        <v>0</v>
      </c>
      <c r="K243" s="115">
        <f>K242+K236+K230+K224</f>
        <v>22979</v>
      </c>
      <c r="L243" s="115">
        <f t="shared" si="48"/>
        <v>22979</v>
      </c>
    </row>
    <row r="244" spans="1:12" ht="9.9499999999999993" customHeight="1">
      <c r="A244" s="7"/>
      <c r="B244" s="43"/>
      <c r="C244" s="129"/>
      <c r="D244" s="10"/>
      <c r="E244" s="10"/>
      <c r="F244" s="10"/>
      <c r="G244" s="62"/>
      <c r="H244" s="10"/>
      <c r="I244" s="62"/>
      <c r="J244" s="10"/>
      <c r="K244" s="62"/>
      <c r="L244" s="62"/>
    </row>
    <row r="245" spans="1:12" ht="13.35" customHeight="1">
      <c r="A245" s="7"/>
      <c r="B245" s="130">
        <v>70</v>
      </c>
      <c r="C245" s="7" t="s">
        <v>229</v>
      </c>
      <c r="D245" s="10"/>
      <c r="E245" s="10"/>
      <c r="F245" s="10"/>
      <c r="G245" s="62"/>
      <c r="H245" s="10"/>
      <c r="I245" s="62"/>
      <c r="J245" s="10"/>
      <c r="K245" s="62"/>
      <c r="L245" s="62"/>
    </row>
    <row r="246" spans="1:12" ht="13.35" customHeight="1">
      <c r="B246" s="43">
        <v>45</v>
      </c>
      <c r="C246" s="129" t="s">
        <v>23</v>
      </c>
      <c r="D246" s="10"/>
      <c r="E246" s="10"/>
      <c r="F246" s="62"/>
      <c r="G246" s="10"/>
      <c r="H246" s="62"/>
      <c r="I246" s="10"/>
      <c r="J246" s="62"/>
      <c r="K246" s="10"/>
      <c r="L246" s="10"/>
    </row>
    <row r="247" spans="1:12" ht="13.35" customHeight="1">
      <c r="B247" s="5" t="s">
        <v>126</v>
      </c>
      <c r="C247" s="4" t="s">
        <v>125</v>
      </c>
      <c r="D247" s="87">
        <v>1025</v>
      </c>
      <c r="E247" s="98">
        <v>0</v>
      </c>
      <c r="F247" s="84">
        <v>430</v>
      </c>
      <c r="G247" s="98">
        <v>0</v>
      </c>
      <c r="H247" s="84">
        <v>430</v>
      </c>
      <c r="I247" s="98">
        <v>0</v>
      </c>
      <c r="J247" s="84">
        <v>1090</v>
      </c>
      <c r="K247" s="98">
        <v>0</v>
      </c>
      <c r="L247" s="87">
        <f>SUM(J247:K247)</f>
        <v>1090</v>
      </c>
    </row>
    <row r="248" spans="1:12" ht="13.35" customHeight="1">
      <c r="A248" s="14" t="s">
        <v>11</v>
      </c>
      <c r="B248" s="43">
        <v>45</v>
      </c>
      <c r="C248" s="129" t="s">
        <v>23</v>
      </c>
      <c r="D248" s="115">
        <f t="shared" ref="D248:L248" si="49">SUM(D247)</f>
        <v>1025</v>
      </c>
      <c r="E248" s="118">
        <f t="shared" si="49"/>
        <v>0</v>
      </c>
      <c r="F248" s="115">
        <f t="shared" si="49"/>
        <v>430</v>
      </c>
      <c r="G248" s="118">
        <f t="shared" si="49"/>
        <v>0</v>
      </c>
      <c r="H248" s="115">
        <f t="shared" si="49"/>
        <v>430</v>
      </c>
      <c r="I248" s="118">
        <f t="shared" si="49"/>
        <v>0</v>
      </c>
      <c r="J248" s="115">
        <f t="shared" si="49"/>
        <v>1090</v>
      </c>
      <c r="K248" s="118">
        <f>SUM(K247)</f>
        <v>0</v>
      </c>
      <c r="L248" s="115">
        <f t="shared" si="49"/>
        <v>1090</v>
      </c>
    </row>
    <row r="249" spans="1:12" ht="13.35" customHeight="1">
      <c r="A249" s="7"/>
      <c r="B249" s="29"/>
      <c r="C249" s="129"/>
      <c r="D249" s="10"/>
      <c r="E249" s="65"/>
      <c r="F249" s="62"/>
      <c r="G249" s="65"/>
      <c r="H249" s="62"/>
      <c r="I249" s="65"/>
      <c r="J249" s="62"/>
      <c r="K249" s="65"/>
      <c r="L249" s="10"/>
    </row>
    <row r="250" spans="1:12" ht="13.35" customHeight="1">
      <c r="A250" s="7"/>
      <c r="B250" s="43">
        <v>46</v>
      </c>
      <c r="C250" s="129" t="s">
        <v>27</v>
      </c>
      <c r="D250" s="10"/>
      <c r="E250" s="65"/>
      <c r="F250" s="62"/>
      <c r="G250" s="65"/>
      <c r="H250" s="62"/>
      <c r="I250" s="65"/>
      <c r="J250" s="62"/>
      <c r="K250" s="65"/>
      <c r="L250" s="10"/>
    </row>
    <row r="251" spans="1:12" ht="13.35" customHeight="1">
      <c r="A251" s="7"/>
      <c r="B251" s="29" t="s">
        <v>127</v>
      </c>
      <c r="C251" s="129" t="s">
        <v>125</v>
      </c>
      <c r="D251" s="85">
        <v>657</v>
      </c>
      <c r="E251" s="97">
        <v>0</v>
      </c>
      <c r="F251" s="114">
        <v>410</v>
      </c>
      <c r="G251" s="97">
        <v>0</v>
      </c>
      <c r="H251" s="114">
        <v>410</v>
      </c>
      <c r="I251" s="97">
        <v>0</v>
      </c>
      <c r="J251" s="114">
        <v>630</v>
      </c>
      <c r="K251" s="97">
        <v>0</v>
      </c>
      <c r="L251" s="85">
        <f>SUM(J251:K251)</f>
        <v>630</v>
      </c>
    </row>
    <row r="252" spans="1:12" ht="13.35" customHeight="1">
      <c r="A252" s="7" t="s">
        <v>11</v>
      </c>
      <c r="B252" s="43">
        <v>46</v>
      </c>
      <c r="C252" s="129" t="s">
        <v>27</v>
      </c>
      <c r="D252" s="114">
        <f t="shared" ref="D252:L252" si="50">SUM(D251:D251)</f>
        <v>657</v>
      </c>
      <c r="E252" s="100">
        <f t="shared" si="50"/>
        <v>0</v>
      </c>
      <c r="F252" s="114">
        <f t="shared" si="50"/>
        <v>410</v>
      </c>
      <c r="G252" s="100">
        <f t="shared" si="50"/>
        <v>0</v>
      </c>
      <c r="H252" s="114">
        <f t="shared" si="50"/>
        <v>410</v>
      </c>
      <c r="I252" s="100">
        <f t="shared" si="50"/>
        <v>0</v>
      </c>
      <c r="J252" s="114">
        <f t="shared" si="50"/>
        <v>630</v>
      </c>
      <c r="K252" s="100">
        <f>SUM(K251:K251)</f>
        <v>0</v>
      </c>
      <c r="L252" s="114">
        <f t="shared" si="50"/>
        <v>630</v>
      </c>
    </row>
    <row r="253" spans="1:12" ht="13.35" customHeight="1">
      <c r="B253" s="5"/>
      <c r="C253" s="4"/>
      <c r="D253" s="64"/>
      <c r="E253" s="63"/>
      <c r="F253" s="61"/>
      <c r="G253" s="63"/>
      <c r="H253" s="61"/>
      <c r="I253" s="63"/>
      <c r="J253" s="61"/>
      <c r="K253" s="63"/>
      <c r="L253" s="64"/>
    </row>
    <row r="254" spans="1:12" ht="13.35" customHeight="1">
      <c r="B254" s="43">
        <v>47</v>
      </c>
      <c r="C254" s="4" t="s">
        <v>31</v>
      </c>
      <c r="D254" s="64"/>
      <c r="E254" s="63"/>
      <c r="F254" s="61"/>
      <c r="G254" s="63"/>
      <c r="H254" s="61"/>
      <c r="I254" s="63"/>
      <c r="J254" s="61"/>
      <c r="K254" s="63"/>
      <c r="L254" s="64"/>
    </row>
    <row r="255" spans="1:12" ht="13.35" customHeight="1">
      <c r="B255" s="29" t="s">
        <v>128</v>
      </c>
      <c r="C255" s="129" t="s">
        <v>125</v>
      </c>
      <c r="D255" s="87">
        <v>582</v>
      </c>
      <c r="E255" s="98">
        <v>0</v>
      </c>
      <c r="F255" s="84">
        <v>450</v>
      </c>
      <c r="G255" s="98">
        <v>0</v>
      </c>
      <c r="H255" s="84">
        <v>450</v>
      </c>
      <c r="I255" s="98">
        <v>0</v>
      </c>
      <c r="J255" s="84">
        <v>570</v>
      </c>
      <c r="K255" s="98">
        <v>0</v>
      </c>
      <c r="L255" s="87">
        <f>SUM(J255:K255)</f>
        <v>570</v>
      </c>
    </row>
    <row r="256" spans="1:12" ht="13.35" customHeight="1">
      <c r="A256" s="7" t="s">
        <v>11</v>
      </c>
      <c r="B256" s="43">
        <v>47</v>
      </c>
      <c r="C256" s="129" t="s">
        <v>31</v>
      </c>
      <c r="D256" s="115">
        <f t="shared" ref="D256:L256" si="51">SUM(D255)</f>
        <v>582</v>
      </c>
      <c r="E256" s="118">
        <f t="shared" si="51"/>
        <v>0</v>
      </c>
      <c r="F256" s="115">
        <f t="shared" si="51"/>
        <v>450</v>
      </c>
      <c r="G256" s="118">
        <f t="shared" si="51"/>
        <v>0</v>
      </c>
      <c r="H256" s="115">
        <f t="shared" si="51"/>
        <v>450</v>
      </c>
      <c r="I256" s="118">
        <f t="shared" si="51"/>
        <v>0</v>
      </c>
      <c r="J256" s="115">
        <f t="shared" si="51"/>
        <v>570</v>
      </c>
      <c r="K256" s="118">
        <f>SUM(K255)</f>
        <v>0</v>
      </c>
      <c r="L256" s="115">
        <f t="shared" si="51"/>
        <v>570</v>
      </c>
    </row>
    <row r="257" spans="1:12" ht="13.35" customHeight="1">
      <c r="A257" s="7"/>
      <c r="B257" s="43"/>
      <c r="C257" s="129"/>
      <c r="D257" s="10"/>
      <c r="E257" s="65"/>
      <c r="F257" s="62"/>
      <c r="G257" s="65"/>
      <c r="H257" s="62"/>
      <c r="I257" s="10"/>
      <c r="J257" s="62"/>
      <c r="K257" s="65"/>
      <c r="L257" s="10"/>
    </row>
    <row r="258" spans="1:12" ht="13.35" customHeight="1">
      <c r="B258" s="43">
        <v>48</v>
      </c>
      <c r="C258" s="4" t="s">
        <v>35</v>
      </c>
      <c r="D258" s="64"/>
      <c r="E258" s="64"/>
      <c r="F258" s="61"/>
      <c r="G258" s="64"/>
      <c r="H258" s="61"/>
      <c r="I258" s="64"/>
      <c r="J258" s="61"/>
      <c r="K258" s="64"/>
      <c r="L258" s="64"/>
    </row>
    <row r="259" spans="1:12" ht="13.35" customHeight="1">
      <c r="B259" s="5" t="s">
        <v>129</v>
      </c>
      <c r="C259" s="4" t="s">
        <v>125</v>
      </c>
      <c r="D259" s="87">
        <v>154</v>
      </c>
      <c r="E259" s="98">
        <v>0</v>
      </c>
      <c r="F259" s="84">
        <v>120</v>
      </c>
      <c r="G259" s="98">
        <v>0</v>
      </c>
      <c r="H259" s="84">
        <v>120</v>
      </c>
      <c r="I259" s="98">
        <v>0</v>
      </c>
      <c r="J259" s="84">
        <v>110</v>
      </c>
      <c r="K259" s="98">
        <v>0</v>
      </c>
      <c r="L259" s="87">
        <f>SUM(J259:K259)</f>
        <v>110</v>
      </c>
    </row>
    <row r="260" spans="1:12" ht="13.35" customHeight="1">
      <c r="A260" s="14" t="s">
        <v>11</v>
      </c>
      <c r="B260" s="43">
        <v>48</v>
      </c>
      <c r="C260" s="4" t="s">
        <v>35</v>
      </c>
      <c r="D260" s="115">
        <f t="shared" ref="D260:L260" si="52">SUM(D259)</f>
        <v>154</v>
      </c>
      <c r="E260" s="118">
        <f t="shared" si="52"/>
        <v>0</v>
      </c>
      <c r="F260" s="115">
        <f t="shared" si="52"/>
        <v>120</v>
      </c>
      <c r="G260" s="118">
        <f t="shared" si="52"/>
        <v>0</v>
      </c>
      <c r="H260" s="115">
        <f t="shared" si="52"/>
        <v>120</v>
      </c>
      <c r="I260" s="118">
        <f t="shared" si="52"/>
        <v>0</v>
      </c>
      <c r="J260" s="115">
        <f t="shared" si="52"/>
        <v>110</v>
      </c>
      <c r="K260" s="118">
        <f>SUM(K259)</f>
        <v>0</v>
      </c>
      <c r="L260" s="115">
        <f t="shared" si="52"/>
        <v>110</v>
      </c>
    </row>
    <row r="261" spans="1:12" ht="13.35" customHeight="1">
      <c r="B261" s="43"/>
      <c r="C261" s="4"/>
      <c r="D261" s="113"/>
      <c r="E261" s="104"/>
      <c r="F261" s="113"/>
      <c r="G261" s="104"/>
      <c r="H261" s="113"/>
      <c r="I261" s="104"/>
      <c r="J261" s="113"/>
      <c r="K261" s="104"/>
      <c r="L261" s="113"/>
    </row>
    <row r="262" spans="1:12" ht="13.35" customHeight="1">
      <c r="A262" s="7"/>
      <c r="B262" s="43">
        <v>61</v>
      </c>
      <c r="C262" s="129" t="s">
        <v>119</v>
      </c>
      <c r="D262" s="62"/>
      <c r="E262" s="10"/>
      <c r="F262" s="10"/>
      <c r="G262" s="10"/>
      <c r="H262" s="10"/>
      <c r="I262" s="10"/>
      <c r="J262" s="10"/>
      <c r="K262" s="10"/>
      <c r="L262" s="10"/>
    </row>
    <row r="263" spans="1:12" ht="13.35" customHeight="1">
      <c r="A263" s="7"/>
      <c r="B263" s="29" t="s">
        <v>120</v>
      </c>
      <c r="C263" s="129" t="s">
        <v>18</v>
      </c>
      <c r="D263" s="86">
        <v>6674</v>
      </c>
      <c r="E263" s="95">
        <v>0</v>
      </c>
      <c r="F263" s="86">
        <v>6500</v>
      </c>
      <c r="G263" s="95">
        <v>0</v>
      </c>
      <c r="H263" s="88">
        <v>6500</v>
      </c>
      <c r="I263" s="95">
        <v>0</v>
      </c>
      <c r="J263" s="86">
        <v>5740</v>
      </c>
      <c r="K263" s="95">
        <v>0</v>
      </c>
      <c r="L263" s="86">
        <f>SUM(J263:K263)</f>
        <v>5740</v>
      </c>
    </row>
    <row r="264" spans="1:12" ht="13.35" customHeight="1">
      <c r="B264" s="5" t="s">
        <v>121</v>
      </c>
      <c r="C264" s="4" t="s">
        <v>20</v>
      </c>
      <c r="D264" s="95">
        <v>0</v>
      </c>
      <c r="E264" s="95">
        <v>0</v>
      </c>
      <c r="F264" s="95">
        <v>0</v>
      </c>
      <c r="G264" s="95">
        <v>0</v>
      </c>
      <c r="H264" s="99">
        <v>0</v>
      </c>
      <c r="I264" s="95">
        <v>0</v>
      </c>
      <c r="J264" s="95">
        <v>0</v>
      </c>
      <c r="K264" s="95">
        <v>0</v>
      </c>
      <c r="L264" s="98">
        <f>SUM(J264:K264)</f>
        <v>0</v>
      </c>
    </row>
    <row r="265" spans="1:12" ht="13.35" customHeight="1">
      <c r="A265" s="7"/>
      <c r="B265" s="29" t="s">
        <v>122</v>
      </c>
      <c r="C265" s="129" t="s">
        <v>22</v>
      </c>
      <c r="D265" s="95">
        <v>0</v>
      </c>
      <c r="E265" s="95">
        <v>0</v>
      </c>
      <c r="F265" s="95">
        <v>0</v>
      </c>
      <c r="G265" s="95">
        <v>0</v>
      </c>
      <c r="H265" s="99">
        <v>0</v>
      </c>
      <c r="I265" s="95">
        <v>0</v>
      </c>
      <c r="J265" s="95">
        <v>0</v>
      </c>
      <c r="K265" s="95">
        <v>0</v>
      </c>
      <c r="L265" s="95">
        <f>SUM(J265:K265)</f>
        <v>0</v>
      </c>
    </row>
    <row r="266" spans="1:12" ht="13.35" customHeight="1">
      <c r="A266" s="7"/>
      <c r="B266" s="29" t="s">
        <v>123</v>
      </c>
      <c r="C266" s="129" t="s">
        <v>124</v>
      </c>
      <c r="D266" s="86">
        <v>1540</v>
      </c>
      <c r="E266" s="95">
        <v>0</v>
      </c>
      <c r="F266" s="88">
        <v>1130</v>
      </c>
      <c r="G266" s="95">
        <v>0</v>
      </c>
      <c r="H266" s="88">
        <v>1130</v>
      </c>
      <c r="I266" s="95">
        <v>0</v>
      </c>
      <c r="J266" s="88">
        <v>1580</v>
      </c>
      <c r="K266" s="95">
        <v>0</v>
      </c>
      <c r="L266" s="86">
        <f>SUM(J266:K266)</f>
        <v>1580</v>
      </c>
    </row>
    <row r="267" spans="1:12" ht="13.35" customHeight="1">
      <c r="A267" s="7" t="s">
        <v>11</v>
      </c>
      <c r="B267" s="43">
        <v>61</v>
      </c>
      <c r="C267" s="129" t="s">
        <v>119</v>
      </c>
      <c r="D267" s="117">
        <f t="shared" ref="D267:L267" si="53">SUM(D262:D266)</f>
        <v>8214</v>
      </c>
      <c r="E267" s="116">
        <f t="shared" si="53"/>
        <v>0</v>
      </c>
      <c r="F267" s="117">
        <f t="shared" si="53"/>
        <v>7630</v>
      </c>
      <c r="G267" s="116">
        <f t="shared" si="53"/>
        <v>0</v>
      </c>
      <c r="H267" s="117">
        <f t="shared" si="53"/>
        <v>7630</v>
      </c>
      <c r="I267" s="116">
        <f t="shared" si="53"/>
        <v>0</v>
      </c>
      <c r="J267" s="117">
        <f t="shared" si="53"/>
        <v>7320</v>
      </c>
      <c r="K267" s="116">
        <f>SUM(K262:K266)</f>
        <v>0</v>
      </c>
      <c r="L267" s="117">
        <f t="shared" si="53"/>
        <v>7320</v>
      </c>
    </row>
    <row r="268" spans="1:12" ht="13.35" customHeight="1">
      <c r="A268" s="7" t="s">
        <v>11</v>
      </c>
      <c r="B268" s="130">
        <v>70</v>
      </c>
      <c r="C268" s="7" t="s">
        <v>229</v>
      </c>
      <c r="D268" s="115">
        <f t="shared" ref="D268:L268" si="54">D260+D256+D252+D248+D267</f>
        <v>10632</v>
      </c>
      <c r="E268" s="118">
        <f t="shared" si="54"/>
        <v>0</v>
      </c>
      <c r="F268" s="115">
        <f t="shared" si="54"/>
        <v>9040</v>
      </c>
      <c r="G268" s="118">
        <f t="shared" si="54"/>
        <v>0</v>
      </c>
      <c r="H268" s="115">
        <f t="shared" si="54"/>
        <v>9040</v>
      </c>
      <c r="I268" s="118">
        <f t="shared" si="54"/>
        <v>0</v>
      </c>
      <c r="J268" s="115">
        <f t="shared" si="54"/>
        <v>9720</v>
      </c>
      <c r="K268" s="118">
        <f t="shared" si="54"/>
        <v>0</v>
      </c>
      <c r="L268" s="115">
        <f t="shared" si="54"/>
        <v>9720</v>
      </c>
    </row>
    <row r="269" spans="1:12" ht="13.35" customHeight="1">
      <c r="A269" s="7"/>
      <c r="B269" s="130"/>
      <c r="C269" s="7"/>
      <c r="D269" s="10"/>
      <c r="E269" s="86"/>
      <c r="F269" s="10"/>
      <c r="G269" s="86"/>
      <c r="H269" s="10"/>
      <c r="I269" s="86"/>
      <c r="J269" s="10"/>
      <c r="K269" s="86"/>
      <c r="L269" s="10"/>
    </row>
    <row r="270" spans="1:12" ht="13.35" customHeight="1">
      <c r="B270" s="6">
        <v>71</v>
      </c>
      <c r="C270" s="4" t="s">
        <v>130</v>
      </c>
      <c r="D270" s="61"/>
      <c r="E270" s="61"/>
      <c r="F270" s="61"/>
      <c r="G270" s="61"/>
      <c r="H270" s="61"/>
      <c r="I270" s="61"/>
      <c r="J270" s="61"/>
      <c r="K270" s="61"/>
      <c r="L270" s="61"/>
    </row>
    <row r="271" spans="1:12" ht="13.35" customHeight="1">
      <c r="A271" s="7"/>
      <c r="B271" s="130">
        <v>44</v>
      </c>
      <c r="C271" s="129" t="s">
        <v>16</v>
      </c>
      <c r="D271" s="62"/>
      <c r="E271" s="62"/>
      <c r="F271" s="62"/>
      <c r="G271" s="62"/>
      <c r="H271" s="62"/>
      <c r="I271" s="62"/>
      <c r="J271" s="62"/>
      <c r="K271" s="62"/>
      <c r="L271" s="62"/>
    </row>
    <row r="272" spans="1:12" ht="13.35" customHeight="1">
      <c r="A272" s="7"/>
      <c r="B272" s="29" t="s">
        <v>132</v>
      </c>
      <c r="C272" s="129" t="s">
        <v>133</v>
      </c>
      <c r="D272" s="88">
        <v>387</v>
      </c>
      <c r="E272" s="95">
        <v>0</v>
      </c>
      <c r="F272" s="88">
        <v>490</v>
      </c>
      <c r="G272" s="95">
        <v>0</v>
      </c>
      <c r="H272" s="88">
        <v>490</v>
      </c>
      <c r="I272" s="95">
        <v>0</v>
      </c>
      <c r="J272" s="88">
        <v>720</v>
      </c>
      <c r="K272" s="95">
        <v>0</v>
      </c>
      <c r="L272" s="86">
        <f>SUM(J272:K272)</f>
        <v>720</v>
      </c>
    </row>
    <row r="273" spans="1:12" ht="12.75" customHeight="1">
      <c r="A273" s="7" t="s">
        <v>11</v>
      </c>
      <c r="B273" s="130">
        <v>44</v>
      </c>
      <c r="C273" s="129" t="s">
        <v>16</v>
      </c>
      <c r="D273" s="117">
        <f t="shared" ref="D273:L273" si="55">SUM(D272:D272)</f>
        <v>387</v>
      </c>
      <c r="E273" s="116">
        <f t="shared" si="55"/>
        <v>0</v>
      </c>
      <c r="F273" s="117">
        <f t="shared" si="55"/>
        <v>490</v>
      </c>
      <c r="G273" s="116">
        <f t="shared" si="55"/>
        <v>0</v>
      </c>
      <c r="H273" s="117">
        <f t="shared" si="55"/>
        <v>490</v>
      </c>
      <c r="I273" s="116">
        <f t="shared" si="55"/>
        <v>0</v>
      </c>
      <c r="J273" s="117">
        <f t="shared" si="55"/>
        <v>720</v>
      </c>
      <c r="K273" s="116">
        <f>SUM(K272:K272)</f>
        <v>0</v>
      </c>
      <c r="L273" s="117">
        <f t="shared" si="55"/>
        <v>720</v>
      </c>
    </row>
    <row r="274" spans="1:12">
      <c r="A274" s="7"/>
      <c r="B274" s="29"/>
      <c r="C274" s="129"/>
      <c r="D274" s="10"/>
      <c r="E274" s="10"/>
      <c r="F274" s="108"/>
      <c r="G274" s="106"/>
      <c r="H274" s="62"/>
      <c r="I274" s="10"/>
      <c r="J274" s="62"/>
      <c r="K274" s="106"/>
      <c r="L274" s="106"/>
    </row>
    <row r="275" spans="1:12" ht="12.95" customHeight="1">
      <c r="A275" s="7"/>
      <c r="B275" s="130">
        <v>45</v>
      </c>
      <c r="C275" s="129" t="s">
        <v>23</v>
      </c>
      <c r="D275" s="10"/>
      <c r="E275" s="10"/>
      <c r="F275" s="62"/>
      <c r="G275" s="10"/>
      <c r="H275" s="62"/>
      <c r="I275" s="10"/>
      <c r="J275" s="62"/>
      <c r="K275" s="10"/>
      <c r="L275" s="10"/>
    </row>
    <row r="276" spans="1:12" ht="12.95" customHeight="1">
      <c r="A276" s="7"/>
      <c r="B276" s="29" t="s">
        <v>134</v>
      </c>
      <c r="C276" s="129" t="s">
        <v>131</v>
      </c>
      <c r="D276" s="86">
        <v>2549</v>
      </c>
      <c r="E276" s="95">
        <v>0</v>
      </c>
      <c r="F276" s="88">
        <v>1980</v>
      </c>
      <c r="G276" s="95">
        <v>0</v>
      </c>
      <c r="H276" s="88">
        <v>1980</v>
      </c>
      <c r="I276" s="95">
        <v>0</v>
      </c>
      <c r="J276" s="88">
        <v>2810</v>
      </c>
      <c r="K276" s="95">
        <v>0</v>
      </c>
      <c r="L276" s="86">
        <f>SUM(J276:K276)</f>
        <v>2810</v>
      </c>
    </row>
    <row r="277" spans="1:12" ht="12.95" customHeight="1">
      <c r="A277" s="28" t="s">
        <v>11</v>
      </c>
      <c r="B277" s="54">
        <v>45</v>
      </c>
      <c r="C277" s="55" t="s">
        <v>23</v>
      </c>
      <c r="D277" s="117">
        <f t="shared" ref="D277:L277" si="56">SUM(D276:D276)</f>
        <v>2549</v>
      </c>
      <c r="E277" s="116">
        <f t="shared" si="56"/>
        <v>0</v>
      </c>
      <c r="F277" s="117">
        <f t="shared" si="56"/>
        <v>1980</v>
      </c>
      <c r="G277" s="116">
        <f t="shared" si="56"/>
        <v>0</v>
      </c>
      <c r="H277" s="117">
        <f t="shared" si="56"/>
        <v>1980</v>
      </c>
      <c r="I277" s="116">
        <f t="shared" si="56"/>
        <v>0</v>
      </c>
      <c r="J277" s="117">
        <f t="shared" si="56"/>
        <v>2810</v>
      </c>
      <c r="K277" s="116">
        <f>SUM(K276:K276)</f>
        <v>0</v>
      </c>
      <c r="L277" s="117">
        <f t="shared" si="56"/>
        <v>2810</v>
      </c>
    </row>
    <row r="278" spans="1:12" ht="1.5" customHeight="1">
      <c r="A278" s="7"/>
      <c r="B278" s="29"/>
      <c r="C278" s="129"/>
      <c r="D278" s="10"/>
      <c r="E278" s="65"/>
      <c r="F278" s="62"/>
      <c r="G278" s="65"/>
      <c r="H278" s="62"/>
      <c r="I278" s="65"/>
      <c r="J278" s="62"/>
      <c r="K278" s="65"/>
      <c r="L278" s="10"/>
    </row>
    <row r="279" spans="1:12" ht="12.95" customHeight="1">
      <c r="A279" s="7"/>
      <c r="B279" s="130">
        <v>46</v>
      </c>
      <c r="C279" s="129" t="s">
        <v>27</v>
      </c>
      <c r="D279" s="10"/>
      <c r="E279" s="65"/>
      <c r="F279" s="62"/>
      <c r="G279" s="65"/>
      <c r="H279" s="62"/>
      <c r="I279" s="65"/>
      <c r="J279" s="62"/>
      <c r="K279" s="65"/>
      <c r="L279" s="10"/>
    </row>
    <row r="280" spans="1:12" ht="12.95" customHeight="1">
      <c r="A280" s="7"/>
      <c r="B280" s="29" t="s">
        <v>135</v>
      </c>
      <c r="C280" s="129" t="s">
        <v>131</v>
      </c>
      <c r="D280" s="85">
        <v>951</v>
      </c>
      <c r="E280" s="97">
        <v>0</v>
      </c>
      <c r="F280" s="114">
        <v>640</v>
      </c>
      <c r="G280" s="97">
        <v>0</v>
      </c>
      <c r="H280" s="114">
        <v>640</v>
      </c>
      <c r="I280" s="97">
        <v>0</v>
      </c>
      <c r="J280" s="114">
        <v>1010</v>
      </c>
      <c r="K280" s="97">
        <v>0</v>
      </c>
      <c r="L280" s="85">
        <f>SUM(J280:K280)</f>
        <v>1010</v>
      </c>
    </row>
    <row r="281" spans="1:12" ht="12.95" customHeight="1">
      <c r="A281" s="7" t="s">
        <v>11</v>
      </c>
      <c r="B281" s="130">
        <v>46</v>
      </c>
      <c r="C281" s="129" t="s">
        <v>27</v>
      </c>
      <c r="D281" s="85">
        <f t="shared" ref="D281:L281" si="57">SUM(D280:D280)</f>
        <v>951</v>
      </c>
      <c r="E281" s="97">
        <f t="shared" si="57"/>
        <v>0</v>
      </c>
      <c r="F281" s="85">
        <f t="shared" si="57"/>
        <v>640</v>
      </c>
      <c r="G281" s="97">
        <f t="shared" si="57"/>
        <v>0</v>
      </c>
      <c r="H281" s="85">
        <f t="shared" si="57"/>
        <v>640</v>
      </c>
      <c r="I281" s="97">
        <f t="shared" si="57"/>
        <v>0</v>
      </c>
      <c r="J281" s="85">
        <f t="shared" si="57"/>
        <v>1010</v>
      </c>
      <c r="K281" s="97">
        <f>SUM(K280:K280)</f>
        <v>0</v>
      </c>
      <c r="L281" s="85">
        <f t="shared" si="57"/>
        <v>1010</v>
      </c>
    </row>
    <row r="282" spans="1:12" ht="12.95" customHeight="1">
      <c r="A282" s="7"/>
      <c r="B282" s="29"/>
      <c r="C282" s="129"/>
      <c r="D282" s="10"/>
      <c r="E282" s="65"/>
      <c r="F282" s="62"/>
      <c r="G282" s="65"/>
      <c r="H282" s="62"/>
      <c r="I282" s="65"/>
      <c r="J282" s="62"/>
      <c r="K282" s="65"/>
      <c r="L282" s="10"/>
    </row>
    <row r="283" spans="1:12" ht="12.95" customHeight="1">
      <c r="A283" s="7"/>
      <c r="B283" s="130">
        <v>47</v>
      </c>
      <c r="C283" s="129" t="s">
        <v>31</v>
      </c>
      <c r="D283" s="10"/>
      <c r="E283" s="65"/>
      <c r="F283" s="62"/>
      <c r="G283" s="65"/>
      <c r="H283" s="62"/>
      <c r="I283" s="65"/>
      <c r="J283" s="62"/>
      <c r="K283" s="65"/>
      <c r="L283" s="10"/>
    </row>
    <row r="284" spans="1:12" ht="12.95" customHeight="1">
      <c r="A284" s="7"/>
      <c r="B284" s="29" t="s">
        <v>136</v>
      </c>
      <c r="C284" s="129" t="s">
        <v>137</v>
      </c>
      <c r="D284" s="85">
        <v>108</v>
      </c>
      <c r="E284" s="97">
        <v>0</v>
      </c>
      <c r="F284" s="114">
        <v>80</v>
      </c>
      <c r="G284" s="97">
        <v>0</v>
      </c>
      <c r="H284" s="114">
        <v>80</v>
      </c>
      <c r="I284" s="97">
        <v>0</v>
      </c>
      <c r="J284" s="114">
        <v>110</v>
      </c>
      <c r="K284" s="97">
        <v>0</v>
      </c>
      <c r="L284" s="85">
        <f>SUM(J284:K284)</f>
        <v>110</v>
      </c>
    </row>
    <row r="285" spans="1:12" ht="12.95" customHeight="1">
      <c r="A285" s="7" t="s">
        <v>11</v>
      </c>
      <c r="B285" s="130">
        <v>47</v>
      </c>
      <c r="C285" s="129" t="s">
        <v>31</v>
      </c>
      <c r="D285" s="114">
        <f t="shared" ref="D285:L285" si="58">D284</f>
        <v>108</v>
      </c>
      <c r="E285" s="100">
        <f t="shared" si="58"/>
        <v>0</v>
      </c>
      <c r="F285" s="114">
        <f t="shared" si="58"/>
        <v>80</v>
      </c>
      <c r="G285" s="100">
        <f t="shared" si="58"/>
        <v>0</v>
      </c>
      <c r="H285" s="114">
        <f t="shared" si="58"/>
        <v>80</v>
      </c>
      <c r="I285" s="100">
        <f t="shared" si="58"/>
        <v>0</v>
      </c>
      <c r="J285" s="114">
        <f t="shared" si="58"/>
        <v>110</v>
      </c>
      <c r="K285" s="100">
        <f>K284</f>
        <v>0</v>
      </c>
      <c r="L285" s="114">
        <f t="shared" si="58"/>
        <v>110</v>
      </c>
    </row>
    <row r="286" spans="1:12" ht="12.95" customHeight="1">
      <c r="B286" s="29"/>
      <c r="C286" s="129"/>
      <c r="D286" s="10"/>
      <c r="E286" s="65"/>
      <c r="F286" s="62"/>
      <c r="G286" s="65"/>
      <c r="H286" s="62"/>
      <c r="I286" s="65"/>
      <c r="J286" s="62"/>
      <c r="K286" s="65"/>
      <c r="L286" s="10"/>
    </row>
    <row r="287" spans="1:12" ht="12.95" customHeight="1">
      <c r="B287" s="6">
        <v>48</v>
      </c>
      <c r="C287" s="129" t="s">
        <v>35</v>
      </c>
      <c r="D287" s="10"/>
      <c r="E287" s="65"/>
      <c r="F287" s="62"/>
      <c r="G287" s="65"/>
      <c r="H287" s="62"/>
      <c r="I287" s="65"/>
      <c r="J287" s="62"/>
      <c r="K287" s="65"/>
      <c r="L287" s="10"/>
    </row>
    <row r="288" spans="1:12" ht="12.95" customHeight="1">
      <c r="B288" s="5" t="s">
        <v>138</v>
      </c>
      <c r="C288" s="4" t="s">
        <v>131</v>
      </c>
      <c r="D288" s="86">
        <v>155</v>
      </c>
      <c r="E288" s="95">
        <v>0</v>
      </c>
      <c r="F288" s="88">
        <v>120</v>
      </c>
      <c r="G288" s="95">
        <v>0</v>
      </c>
      <c r="H288" s="88">
        <v>120</v>
      </c>
      <c r="I288" s="95">
        <v>0</v>
      </c>
      <c r="J288" s="88">
        <v>280</v>
      </c>
      <c r="K288" s="95">
        <v>0</v>
      </c>
      <c r="L288" s="86">
        <f>SUM(J288:K288)</f>
        <v>280</v>
      </c>
    </row>
    <row r="289" spans="1:12" ht="12.95" customHeight="1">
      <c r="A289" s="14" t="s">
        <v>11</v>
      </c>
      <c r="B289" s="6">
        <v>48</v>
      </c>
      <c r="C289" s="129" t="s">
        <v>35</v>
      </c>
      <c r="D289" s="115">
        <f t="shared" ref="D289:L289" si="59">SUM(D288:D288)</f>
        <v>155</v>
      </c>
      <c r="E289" s="118">
        <f t="shared" si="59"/>
        <v>0</v>
      </c>
      <c r="F289" s="115">
        <f t="shared" si="59"/>
        <v>120</v>
      </c>
      <c r="G289" s="118">
        <f t="shared" si="59"/>
        <v>0</v>
      </c>
      <c r="H289" s="115">
        <f t="shared" si="59"/>
        <v>120</v>
      </c>
      <c r="I289" s="118">
        <f t="shared" si="59"/>
        <v>0</v>
      </c>
      <c r="J289" s="115">
        <f t="shared" si="59"/>
        <v>280</v>
      </c>
      <c r="K289" s="118">
        <f>SUM(K288:K288)</f>
        <v>0</v>
      </c>
      <c r="L289" s="115">
        <f t="shared" si="59"/>
        <v>280</v>
      </c>
    </row>
    <row r="290" spans="1:12" ht="12.95" customHeight="1">
      <c r="A290" s="7" t="s">
        <v>11</v>
      </c>
      <c r="B290" s="130">
        <v>71</v>
      </c>
      <c r="C290" s="129" t="s">
        <v>130</v>
      </c>
      <c r="D290" s="115">
        <f t="shared" ref="D290:L290" si="60">D289+D285+D281+D277+D273</f>
        <v>4150</v>
      </c>
      <c r="E290" s="118">
        <f t="shared" si="60"/>
        <v>0</v>
      </c>
      <c r="F290" s="115">
        <f t="shared" si="60"/>
        <v>3310</v>
      </c>
      <c r="G290" s="118">
        <f t="shared" si="60"/>
        <v>0</v>
      </c>
      <c r="H290" s="115">
        <f t="shared" si="60"/>
        <v>3310</v>
      </c>
      <c r="I290" s="118">
        <f t="shared" si="60"/>
        <v>0</v>
      </c>
      <c r="J290" s="115">
        <f t="shared" si="60"/>
        <v>4930</v>
      </c>
      <c r="K290" s="118">
        <f>K289+K285+K281+K277+K273</f>
        <v>0</v>
      </c>
      <c r="L290" s="115">
        <f t="shared" si="60"/>
        <v>4930</v>
      </c>
    </row>
    <row r="291" spans="1:12" ht="12.95" customHeight="1">
      <c r="A291" s="7" t="s">
        <v>11</v>
      </c>
      <c r="B291" s="46">
        <v>1.1020000000000001</v>
      </c>
      <c r="C291" s="26" t="s">
        <v>105</v>
      </c>
      <c r="D291" s="115">
        <f t="shared" ref="D291:L291" si="61">D268+D290+D243+D217</f>
        <v>14782</v>
      </c>
      <c r="E291" s="115">
        <f t="shared" si="61"/>
        <v>17631</v>
      </c>
      <c r="F291" s="115">
        <f t="shared" si="61"/>
        <v>12350</v>
      </c>
      <c r="G291" s="115">
        <f t="shared" si="61"/>
        <v>19930</v>
      </c>
      <c r="H291" s="115">
        <f t="shared" si="61"/>
        <v>12350</v>
      </c>
      <c r="I291" s="115">
        <f t="shared" si="61"/>
        <v>19930</v>
      </c>
      <c r="J291" s="115">
        <f t="shared" si="61"/>
        <v>34650</v>
      </c>
      <c r="K291" s="115">
        <f t="shared" si="61"/>
        <v>22979</v>
      </c>
      <c r="L291" s="115">
        <f t="shared" si="61"/>
        <v>57629</v>
      </c>
    </row>
    <row r="292" spans="1:12" ht="12.95" customHeight="1">
      <c r="B292" s="32"/>
      <c r="C292" s="25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95" customHeight="1">
      <c r="B293" s="38">
        <v>1.105</v>
      </c>
      <c r="C293" s="25" t="s">
        <v>139</v>
      </c>
      <c r="D293" s="61"/>
      <c r="E293" s="61"/>
      <c r="F293" s="61"/>
      <c r="G293" s="61"/>
      <c r="H293" s="61"/>
      <c r="I293" s="61"/>
      <c r="J293" s="61"/>
      <c r="K293" s="61"/>
      <c r="L293" s="61"/>
    </row>
    <row r="294" spans="1:12" ht="25.5">
      <c r="A294" s="7"/>
      <c r="B294" s="47">
        <v>8</v>
      </c>
      <c r="C294" s="129" t="s">
        <v>294</v>
      </c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1:12" ht="15" customHeight="1">
      <c r="A295" s="7"/>
      <c r="B295" s="130" t="s">
        <v>288</v>
      </c>
      <c r="C295" s="129" t="s">
        <v>293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86">
        <v>15000</v>
      </c>
      <c r="K295" s="95">
        <v>0</v>
      </c>
      <c r="L295" s="86">
        <f>SUM(J295:K295)</f>
        <v>15000</v>
      </c>
    </row>
    <row r="296" spans="1:12" ht="25.5">
      <c r="A296" s="7" t="s">
        <v>11</v>
      </c>
      <c r="B296" s="47">
        <v>8</v>
      </c>
      <c r="C296" s="129" t="s">
        <v>294</v>
      </c>
      <c r="D296" s="118">
        <f>D295</f>
        <v>0</v>
      </c>
      <c r="E296" s="118">
        <f t="shared" ref="E296:L296" si="62">E295</f>
        <v>0</v>
      </c>
      <c r="F296" s="118">
        <f t="shared" si="62"/>
        <v>0</v>
      </c>
      <c r="G296" s="118">
        <f t="shared" si="62"/>
        <v>0</v>
      </c>
      <c r="H296" s="118">
        <f t="shared" si="62"/>
        <v>0</v>
      </c>
      <c r="I296" s="118">
        <f t="shared" si="62"/>
        <v>0</v>
      </c>
      <c r="J296" s="115">
        <f t="shared" si="62"/>
        <v>15000</v>
      </c>
      <c r="K296" s="118">
        <f t="shared" si="62"/>
        <v>0</v>
      </c>
      <c r="L296" s="115">
        <f t="shared" si="62"/>
        <v>15000</v>
      </c>
    </row>
    <row r="297" spans="1:12" ht="12.95" customHeight="1">
      <c r="B297" s="38"/>
      <c r="C297" s="25"/>
      <c r="D297" s="61"/>
      <c r="E297" s="61"/>
      <c r="F297" s="61"/>
      <c r="G297" s="61"/>
      <c r="H297" s="61"/>
      <c r="I297" s="61"/>
      <c r="J297" s="61"/>
      <c r="K297" s="61"/>
      <c r="L297" s="61"/>
    </row>
    <row r="298" spans="1:12" ht="25.5">
      <c r="A298" s="7"/>
      <c r="B298" s="130">
        <v>17</v>
      </c>
      <c r="C298" s="129" t="s">
        <v>286</v>
      </c>
      <c r="D298" s="95"/>
      <c r="E298" s="86"/>
      <c r="F298" s="95"/>
      <c r="G298" s="86"/>
      <c r="H298" s="95"/>
      <c r="I298" s="86"/>
      <c r="J298" s="95"/>
      <c r="K298" s="86"/>
      <c r="L298" s="86"/>
    </row>
    <row r="299" spans="1:12" ht="12.95" customHeight="1">
      <c r="A299" s="7"/>
      <c r="B299" s="130" t="s">
        <v>287</v>
      </c>
      <c r="C299" s="129" t="s">
        <v>297</v>
      </c>
      <c r="D299" s="95">
        <v>0</v>
      </c>
      <c r="E299" s="95">
        <v>0</v>
      </c>
      <c r="F299" s="95">
        <v>0</v>
      </c>
      <c r="G299" s="95">
        <v>0</v>
      </c>
      <c r="H299" s="95">
        <v>0</v>
      </c>
      <c r="I299" s="95">
        <v>0</v>
      </c>
      <c r="J299" s="86">
        <v>20000</v>
      </c>
      <c r="K299" s="95">
        <v>0</v>
      </c>
      <c r="L299" s="86">
        <f>SUM(J299:K299)</f>
        <v>20000</v>
      </c>
    </row>
    <row r="300" spans="1:12" ht="25.5">
      <c r="A300" s="7" t="s">
        <v>11</v>
      </c>
      <c r="B300" s="130">
        <v>17</v>
      </c>
      <c r="C300" s="129" t="s">
        <v>286</v>
      </c>
      <c r="D300" s="118">
        <f>D299</f>
        <v>0</v>
      </c>
      <c r="E300" s="118">
        <f t="shared" ref="E300:L300" si="63">E299</f>
        <v>0</v>
      </c>
      <c r="F300" s="118">
        <f t="shared" si="63"/>
        <v>0</v>
      </c>
      <c r="G300" s="118">
        <f t="shared" si="63"/>
        <v>0</v>
      </c>
      <c r="H300" s="118">
        <f t="shared" si="63"/>
        <v>0</v>
      </c>
      <c r="I300" s="118">
        <f t="shared" si="63"/>
        <v>0</v>
      </c>
      <c r="J300" s="115">
        <f t="shared" si="63"/>
        <v>20000</v>
      </c>
      <c r="K300" s="118">
        <f t="shared" si="63"/>
        <v>0</v>
      </c>
      <c r="L300" s="115">
        <f t="shared" si="63"/>
        <v>20000</v>
      </c>
    </row>
    <row r="301" spans="1:12" ht="12.95" customHeight="1">
      <c r="B301" s="38"/>
      <c r="C301" s="25"/>
      <c r="D301" s="61"/>
      <c r="E301" s="61"/>
      <c r="F301" s="61"/>
      <c r="G301" s="61"/>
      <c r="H301" s="61"/>
      <c r="I301" s="61"/>
      <c r="J301" s="61"/>
      <c r="K301" s="61"/>
      <c r="L301" s="61"/>
    </row>
    <row r="302" spans="1:12" ht="12.95" customHeight="1">
      <c r="B302" s="130">
        <v>73</v>
      </c>
      <c r="C302" s="4" t="s">
        <v>140</v>
      </c>
      <c r="D302" s="61"/>
      <c r="E302" s="61"/>
      <c r="F302" s="61"/>
      <c r="G302" s="61"/>
      <c r="H302" s="61"/>
      <c r="I302" s="61"/>
      <c r="J302" s="61"/>
      <c r="K302" s="61"/>
      <c r="L302" s="61"/>
    </row>
    <row r="303" spans="1:12" ht="12.95" customHeight="1">
      <c r="B303" s="130">
        <v>45</v>
      </c>
      <c r="C303" s="4" t="s">
        <v>23</v>
      </c>
      <c r="D303" s="61"/>
      <c r="E303" s="61"/>
      <c r="F303" s="61"/>
      <c r="G303" s="61"/>
      <c r="H303" s="61"/>
      <c r="I303" s="61"/>
      <c r="J303" s="61"/>
      <c r="K303" s="61"/>
      <c r="L303" s="61"/>
    </row>
    <row r="304" spans="1:12" ht="12.95" customHeight="1">
      <c r="B304" s="5" t="s">
        <v>141</v>
      </c>
      <c r="C304" s="4" t="s">
        <v>18</v>
      </c>
      <c r="D304" s="99">
        <v>0</v>
      </c>
      <c r="E304" s="87">
        <v>8686</v>
      </c>
      <c r="F304" s="98">
        <v>0</v>
      </c>
      <c r="G304" s="87">
        <v>8833</v>
      </c>
      <c r="H304" s="98">
        <v>0</v>
      </c>
      <c r="I304" s="87">
        <v>8833</v>
      </c>
      <c r="J304" s="98">
        <v>0</v>
      </c>
      <c r="K304" s="87">
        <v>9785</v>
      </c>
      <c r="L304" s="87">
        <f>SUM(J304:K304)</f>
        <v>9785</v>
      </c>
    </row>
    <row r="305" spans="1:12" ht="12.95" customHeight="1">
      <c r="A305" s="7"/>
      <c r="B305" s="5" t="s">
        <v>142</v>
      </c>
      <c r="C305" s="4" t="s">
        <v>20</v>
      </c>
      <c r="D305" s="99">
        <v>0</v>
      </c>
      <c r="E305" s="72">
        <v>64</v>
      </c>
      <c r="F305" s="98">
        <v>0</v>
      </c>
      <c r="G305" s="87">
        <v>65</v>
      </c>
      <c r="H305" s="98">
        <v>0</v>
      </c>
      <c r="I305" s="87">
        <v>65</v>
      </c>
      <c r="J305" s="98">
        <v>0</v>
      </c>
      <c r="K305" s="87">
        <v>65</v>
      </c>
      <c r="L305" s="87">
        <f>SUM(J305:K305)</f>
        <v>65</v>
      </c>
    </row>
    <row r="306" spans="1:12" ht="12.95" customHeight="1">
      <c r="A306" s="7"/>
      <c r="B306" s="29" t="s">
        <v>143</v>
      </c>
      <c r="C306" s="129" t="s">
        <v>22</v>
      </c>
      <c r="D306" s="99">
        <v>0</v>
      </c>
      <c r="E306" s="86">
        <v>160</v>
      </c>
      <c r="F306" s="95">
        <v>0</v>
      </c>
      <c r="G306" s="86">
        <v>165</v>
      </c>
      <c r="H306" s="95">
        <v>0</v>
      </c>
      <c r="I306" s="86">
        <v>165</v>
      </c>
      <c r="J306" s="95">
        <v>0</v>
      </c>
      <c r="K306" s="86">
        <v>165</v>
      </c>
      <c r="L306" s="86">
        <f>SUM(J306:K306)</f>
        <v>165</v>
      </c>
    </row>
    <row r="307" spans="1:12" ht="12.95" customHeight="1">
      <c r="A307" s="28"/>
      <c r="B307" s="137" t="s">
        <v>144</v>
      </c>
      <c r="C307" s="55" t="s">
        <v>230</v>
      </c>
      <c r="D307" s="97">
        <v>0</v>
      </c>
      <c r="E307" s="85">
        <v>3232</v>
      </c>
      <c r="F307" s="97">
        <v>0</v>
      </c>
      <c r="G307" s="85">
        <v>3175</v>
      </c>
      <c r="H307" s="97">
        <v>0</v>
      </c>
      <c r="I307" s="85">
        <v>3175</v>
      </c>
      <c r="J307" s="97">
        <v>0</v>
      </c>
      <c r="K307" s="85">
        <v>3175</v>
      </c>
      <c r="L307" s="85">
        <f>SUM(J307:K307)</f>
        <v>3175</v>
      </c>
    </row>
    <row r="308" spans="1:12" ht="12.95" customHeight="1">
      <c r="A308" s="7" t="s">
        <v>11</v>
      </c>
      <c r="B308" s="130">
        <v>73</v>
      </c>
      <c r="C308" s="129" t="s">
        <v>140</v>
      </c>
      <c r="D308" s="97">
        <f t="shared" ref="D308:L308" si="64">SUM(D304:D307)</f>
        <v>0</v>
      </c>
      <c r="E308" s="85">
        <f t="shared" si="64"/>
        <v>12142</v>
      </c>
      <c r="F308" s="97">
        <f t="shared" si="64"/>
        <v>0</v>
      </c>
      <c r="G308" s="85">
        <f t="shared" si="64"/>
        <v>12238</v>
      </c>
      <c r="H308" s="97">
        <f t="shared" si="64"/>
        <v>0</v>
      </c>
      <c r="I308" s="85">
        <f t="shared" si="64"/>
        <v>12238</v>
      </c>
      <c r="J308" s="97">
        <f t="shared" si="64"/>
        <v>0</v>
      </c>
      <c r="K308" s="85">
        <f>SUM(K304:K307)</f>
        <v>13190</v>
      </c>
      <c r="L308" s="85">
        <f t="shared" si="64"/>
        <v>13190</v>
      </c>
    </row>
    <row r="309" spans="1:12" ht="12.95" customHeight="1">
      <c r="A309" s="7" t="s">
        <v>11</v>
      </c>
      <c r="B309" s="46">
        <v>1.105</v>
      </c>
      <c r="C309" s="26" t="s">
        <v>139</v>
      </c>
      <c r="D309" s="97">
        <f t="shared" ref="D309:L309" si="65">D308+D300+D295</f>
        <v>0</v>
      </c>
      <c r="E309" s="85">
        <f t="shared" si="65"/>
        <v>12142</v>
      </c>
      <c r="F309" s="97">
        <f t="shared" si="65"/>
        <v>0</v>
      </c>
      <c r="G309" s="85">
        <f t="shared" si="65"/>
        <v>12238</v>
      </c>
      <c r="H309" s="97">
        <f t="shared" si="65"/>
        <v>0</v>
      </c>
      <c r="I309" s="85">
        <f t="shared" si="65"/>
        <v>12238</v>
      </c>
      <c r="J309" s="85">
        <f t="shared" si="65"/>
        <v>35000</v>
      </c>
      <c r="K309" s="85">
        <f t="shared" si="65"/>
        <v>13190</v>
      </c>
      <c r="L309" s="85">
        <f t="shared" si="65"/>
        <v>48190</v>
      </c>
    </row>
    <row r="310" spans="1:12" ht="12.95" customHeight="1">
      <c r="B310" s="37"/>
      <c r="C310" s="26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95" customHeight="1">
      <c r="A311" s="7"/>
      <c r="B311" s="46">
        <v>1.8</v>
      </c>
      <c r="C311" s="26" t="s">
        <v>45</v>
      </c>
      <c r="D311" s="61"/>
      <c r="E311" s="61"/>
      <c r="F311" s="61"/>
      <c r="G311" s="61"/>
      <c r="H311" s="61"/>
      <c r="I311" s="61"/>
      <c r="J311" s="61"/>
      <c r="K311" s="61"/>
      <c r="L311" s="61"/>
    </row>
    <row r="312" spans="1:12" ht="12.95" customHeight="1">
      <c r="A312" s="7"/>
      <c r="B312" s="130">
        <v>44</v>
      </c>
      <c r="C312" s="129" t="s">
        <v>16</v>
      </c>
      <c r="D312" s="62"/>
      <c r="E312" s="62"/>
      <c r="F312" s="62"/>
      <c r="G312" s="62"/>
      <c r="H312" s="62"/>
      <c r="I312" s="62"/>
      <c r="J312" s="62"/>
      <c r="K312" s="62"/>
      <c r="L312" s="62"/>
    </row>
    <row r="313" spans="1:12" ht="12.95" customHeight="1">
      <c r="A313" s="7"/>
      <c r="B313" s="29" t="s">
        <v>146</v>
      </c>
      <c r="C313" s="129" t="s">
        <v>57</v>
      </c>
      <c r="D313" s="86">
        <v>5934</v>
      </c>
      <c r="E313" s="99">
        <v>0</v>
      </c>
      <c r="F313" s="86">
        <v>9170</v>
      </c>
      <c r="G313" s="95">
        <v>0</v>
      </c>
      <c r="H313" s="86">
        <v>9170</v>
      </c>
      <c r="I313" s="95">
        <v>0</v>
      </c>
      <c r="J313" s="86">
        <v>6035</v>
      </c>
      <c r="K313" s="95">
        <v>0</v>
      </c>
      <c r="L313" s="86">
        <f>SUM(J313:K313)</f>
        <v>6035</v>
      </c>
    </row>
    <row r="314" spans="1:12" ht="12.95" customHeight="1">
      <c r="A314" s="7" t="s">
        <v>11</v>
      </c>
      <c r="B314" s="46">
        <v>1.8</v>
      </c>
      <c r="C314" s="26" t="s">
        <v>45</v>
      </c>
      <c r="D314" s="115">
        <f t="shared" ref="D314:L314" si="66">SUM(D313,D312:D312)</f>
        <v>5934</v>
      </c>
      <c r="E314" s="118">
        <f t="shared" si="66"/>
        <v>0</v>
      </c>
      <c r="F314" s="115">
        <f t="shared" si="66"/>
        <v>9170</v>
      </c>
      <c r="G314" s="118">
        <f t="shared" si="66"/>
        <v>0</v>
      </c>
      <c r="H314" s="115">
        <f t="shared" si="66"/>
        <v>9170</v>
      </c>
      <c r="I314" s="118">
        <f t="shared" si="66"/>
        <v>0</v>
      </c>
      <c r="J314" s="115">
        <f t="shared" si="66"/>
        <v>6035</v>
      </c>
      <c r="K314" s="118">
        <f>SUM(K313,K312:K312)</f>
        <v>0</v>
      </c>
      <c r="L314" s="115">
        <f t="shared" si="66"/>
        <v>6035</v>
      </c>
    </row>
    <row r="315" spans="1:12" ht="12.95" customHeight="1">
      <c r="A315" s="7" t="s">
        <v>11</v>
      </c>
      <c r="B315" s="47">
        <v>1</v>
      </c>
      <c r="C315" s="129" t="s">
        <v>222</v>
      </c>
      <c r="D315" s="115">
        <f t="shared" ref="D315:L315" si="67">D314+D309+D291+D212+D174+D168+D153+D139</f>
        <v>253247</v>
      </c>
      <c r="E315" s="115">
        <f t="shared" si="67"/>
        <v>221452</v>
      </c>
      <c r="F315" s="115">
        <f t="shared" si="67"/>
        <v>912260</v>
      </c>
      <c r="G315" s="115">
        <f t="shared" si="67"/>
        <v>221853</v>
      </c>
      <c r="H315" s="115">
        <f t="shared" si="67"/>
        <v>939009</v>
      </c>
      <c r="I315" s="115">
        <f t="shared" si="67"/>
        <v>272553</v>
      </c>
      <c r="J315" s="115">
        <f t="shared" si="67"/>
        <v>1067490</v>
      </c>
      <c r="K315" s="115">
        <f t="shared" si="67"/>
        <v>289985</v>
      </c>
      <c r="L315" s="115">
        <f t="shared" si="67"/>
        <v>1357475</v>
      </c>
    </row>
    <row r="316" spans="1:12">
      <c r="A316" s="7"/>
      <c r="B316" s="47"/>
      <c r="C316" s="129"/>
      <c r="D316" s="75"/>
      <c r="E316" s="75"/>
      <c r="F316" s="10"/>
      <c r="G316" s="10"/>
      <c r="H316" s="10"/>
      <c r="I316" s="10"/>
      <c r="J316" s="10"/>
      <c r="K316" s="10"/>
      <c r="L316" s="10"/>
    </row>
    <row r="317" spans="1:12">
      <c r="A317" s="7"/>
      <c r="B317" s="47">
        <v>2</v>
      </c>
      <c r="C317" s="129" t="s">
        <v>231</v>
      </c>
      <c r="D317" s="61"/>
      <c r="E317" s="61"/>
      <c r="F317" s="61"/>
      <c r="G317" s="61"/>
      <c r="H317" s="61"/>
      <c r="I317" s="61"/>
      <c r="J317" s="61"/>
      <c r="K317" s="61"/>
      <c r="L317" s="61"/>
    </row>
    <row r="318" spans="1:12">
      <c r="A318" s="7"/>
      <c r="B318" s="46">
        <v>2.11</v>
      </c>
      <c r="C318" s="26" t="s">
        <v>147</v>
      </c>
      <c r="D318" s="62"/>
      <c r="E318" s="62"/>
      <c r="F318" s="62"/>
      <c r="G318" s="62"/>
      <c r="H318" s="62"/>
      <c r="I318" s="62"/>
      <c r="J318" s="62"/>
      <c r="K318" s="62"/>
      <c r="L318" s="62"/>
    </row>
    <row r="319" spans="1:12">
      <c r="A319" s="7"/>
      <c r="B319" s="45">
        <v>0.38</v>
      </c>
      <c r="C319" s="129" t="s">
        <v>148</v>
      </c>
      <c r="D319" s="62"/>
      <c r="E319" s="62"/>
      <c r="F319" s="62"/>
      <c r="G319" s="62"/>
      <c r="H319" s="62"/>
      <c r="I319" s="62"/>
      <c r="J319" s="62"/>
      <c r="K319" s="62"/>
      <c r="L319" s="62"/>
    </row>
    <row r="320" spans="1:12">
      <c r="A320" s="7"/>
      <c r="B320" s="29" t="s">
        <v>149</v>
      </c>
      <c r="C320" s="129" t="s">
        <v>18</v>
      </c>
      <c r="D320" s="99">
        <v>0</v>
      </c>
      <c r="E320" s="86">
        <v>4837</v>
      </c>
      <c r="F320" s="99">
        <v>0</v>
      </c>
      <c r="G320" s="86">
        <v>4512</v>
      </c>
      <c r="H320" s="99">
        <v>0</v>
      </c>
      <c r="I320" s="86">
        <v>4512</v>
      </c>
      <c r="J320" s="99">
        <v>0</v>
      </c>
      <c r="K320" s="86">
        <v>4954</v>
      </c>
      <c r="L320" s="86">
        <f>SUM(J320:K320)</f>
        <v>4954</v>
      </c>
    </row>
    <row r="321" spans="1:12" ht="13.5" customHeight="1">
      <c r="A321" s="7"/>
      <c r="B321" s="29" t="s">
        <v>150</v>
      </c>
      <c r="C321" s="129" t="s">
        <v>20</v>
      </c>
      <c r="D321" s="99">
        <v>0</v>
      </c>
      <c r="E321" s="86">
        <v>20</v>
      </c>
      <c r="F321" s="99">
        <v>0</v>
      </c>
      <c r="G321" s="86">
        <v>20</v>
      </c>
      <c r="H321" s="99">
        <v>0</v>
      </c>
      <c r="I321" s="86">
        <v>20</v>
      </c>
      <c r="J321" s="99">
        <v>0</v>
      </c>
      <c r="K321" s="86">
        <v>20</v>
      </c>
      <c r="L321" s="86">
        <f>SUM(J321:K321)</f>
        <v>20</v>
      </c>
    </row>
    <row r="322" spans="1:12" ht="13.5" customHeight="1">
      <c r="A322" s="7"/>
      <c r="B322" s="29" t="s">
        <v>151</v>
      </c>
      <c r="C322" s="129" t="s">
        <v>22</v>
      </c>
      <c r="D322" s="88">
        <v>58</v>
      </c>
      <c r="E322" s="86">
        <v>127</v>
      </c>
      <c r="F322" s="88">
        <v>50</v>
      </c>
      <c r="G322" s="86">
        <v>130</v>
      </c>
      <c r="H322" s="88">
        <v>50</v>
      </c>
      <c r="I322" s="86">
        <v>130</v>
      </c>
      <c r="J322" s="88">
        <v>110</v>
      </c>
      <c r="K322" s="86">
        <v>130</v>
      </c>
      <c r="L322" s="86">
        <f>SUM(J322:K322)</f>
        <v>240</v>
      </c>
    </row>
    <row r="323" spans="1:12" ht="13.5" customHeight="1">
      <c r="A323" s="7" t="s">
        <v>11</v>
      </c>
      <c r="B323" s="45">
        <v>0.38</v>
      </c>
      <c r="C323" s="129" t="s">
        <v>148</v>
      </c>
      <c r="D323" s="115">
        <f t="shared" ref="D323:L323" si="68">SUM(D319:D322)</f>
        <v>58</v>
      </c>
      <c r="E323" s="115">
        <f t="shared" si="68"/>
        <v>4984</v>
      </c>
      <c r="F323" s="115">
        <f t="shared" si="68"/>
        <v>50</v>
      </c>
      <c r="G323" s="115">
        <f t="shared" si="68"/>
        <v>4662</v>
      </c>
      <c r="H323" s="115">
        <f t="shared" si="68"/>
        <v>50</v>
      </c>
      <c r="I323" s="115">
        <f t="shared" si="68"/>
        <v>4662</v>
      </c>
      <c r="J323" s="115">
        <f t="shared" si="68"/>
        <v>110</v>
      </c>
      <c r="K323" s="115">
        <f>SUM(K319:K322)</f>
        <v>5104</v>
      </c>
      <c r="L323" s="115">
        <f t="shared" si="68"/>
        <v>5214</v>
      </c>
    </row>
    <row r="324" spans="1:12" ht="13.5" customHeight="1">
      <c r="A324" s="7"/>
      <c r="B324" s="45"/>
      <c r="C324" s="129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3.5" customHeight="1">
      <c r="A325" s="7"/>
      <c r="B325" s="44">
        <v>0.45</v>
      </c>
      <c r="C325" s="129" t="s">
        <v>23</v>
      </c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3.5" customHeight="1">
      <c r="A326" s="7"/>
      <c r="B326" s="5" t="s">
        <v>58</v>
      </c>
      <c r="C326" s="4" t="s">
        <v>18</v>
      </c>
      <c r="D326" s="86">
        <v>6471</v>
      </c>
      <c r="E326" s="86">
        <v>5122</v>
      </c>
      <c r="F326" s="86">
        <v>6000</v>
      </c>
      <c r="G326" s="86">
        <v>4794</v>
      </c>
      <c r="H326" s="86">
        <v>6000</v>
      </c>
      <c r="I326" s="86">
        <v>4794</v>
      </c>
      <c r="J326" s="86">
        <v>6355</v>
      </c>
      <c r="K326" s="86">
        <v>6088</v>
      </c>
      <c r="L326" s="86">
        <f t="shared" ref="L326:L332" si="69">SUM(J326:K326)</f>
        <v>12443</v>
      </c>
    </row>
    <row r="327" spans="1:12" ht="13.5" customHeight="1">
      <c r="A327" s="7"/>
      <c r="B327" s="29" t="s">
        <v>59</v>
      </c>
      <c r="C327" s="129" t="s">
        <v>20</v>
      </c>
      <c r="D327" s="96">
        <v>0</v>
      </c>
      <c r="E327" s="87">
        <v>25</v>
      </c>
      <c r="F327" s="86">
        <v>50</v>
      </c>
      <c r="G327" s="86">
        <v>25</v>
      </c>
      <c r="H327" s="86">
        <v>50</v>
      </c>
      <c r="I327" s="86">
        <v>25</v>
      </c>
      <c r="J327" s="86">
        <v>50</v>
      </c>
      <c r="K327" s="86">
        <v>25</v>
      </c>
      <c r="L327" s="86">
        <f t="shared" si="69"/>
        <v>75</v>
      </c>
    </row>
    <row r="328" spans="1:12" ht="13.5" customHeight="1">
      <c r="A328" s="7"/>
      <c r="B328" s="29" t="s">
        <v>60</v>
      </c>
      <c r="C328" s="129" t="s">
        <v>22</v>
      </c>
      <c r="D328" s="95">
        <v>0</v>
      </c>
      <c r="E328" s="87">
        <v>48</v>
      </c>
      <c r="F328" s="86">
        <v>50</v>
      </c>
      <c r="G328" s="86">
        <v>50</v>
      </c>
      <c r="H328" s="86">
        <v>50</v>
      </c>
      <c r="I328" s="86">
        <v>50</v>
      </c>
      <c r="J328" s="86">
        <v>50</v>
      </c>
      <c r="K328" s="86">
        <v>50</v>
      </c>
      <c r="L328" s="86">
        <f t="shared" si="69"/>
        <v>100</v>
      </c>
    </row>
    <row r="329" spans="1:12" ht="27" customHeight="1">
      <c r="A329" s="7"/>
      <c r="B329" s="29" t="s">
        <v>152</v>
      </c>
      <c r="C329" s="129" t="s">
        <v>153</v>
      </c>
      <c r="D329" s="86">
        <v>1070</v>
      </c>
      <c r="E329" s="98">
        <v>0</v>
      </c>
      <c r="F329" s="88">
        <v>800</v>
      </c>
      <c r="G329" s="95">
        <v>0</v>
      </c>
      <c r="H329" s="88">
        <v>800</v>
      </c>
      <c r="I329" s="95">
        <v>0</v>
      </c>
      <c r="J329" s="88">
        <v>1130</v>
      </c>
      <c r="K329" s="95">
        <v>0</v>
      </c>
      <c r="L329" s="86">
        <f t="shared" si="69"/>
        <v>1130</v>
      </c>
    </row>
    <row r="330" spans="1:12" ht="27" customHeight="1">
      <c r="A330" s="7"/>
      <c r="B330" s="29" t="s">
        <v>154</v>
      </c>
      <c r="C330" s="129" t="s">
        <v>252</v>
      </c>
      <c r="D330" s="88">
        <v>2024</v>
      </c>
      <c r="E330" s="98">
        <v>0</v>
      </c>
      <c r="F330" s="88">
        <v>5000</v>
      </c>
      <c r="G330" s="95">
        <v>0</v>
      </c>
      <c r="H330" s="88">
        <v>5000</v>
      </c>
      <c r="I330" s="95">
        <v>0</v>
      </c>
      <c r="J330" s="99">
        <v>0</v>
      </c>
      <c r="K330" s="95">
        <v>0</v>
      </c>
      <c r="L330" s="95">
        <f t="shared" si="69"/>
        <v>0</v>
      </c>
    </row>
    <row r="331" spans="1:12" ht="27" customHeight="1">
      <c r="A331" s="7"/>
      <c r="B331" s="29" t="s">
        <v>196</v>
      </c>
      <c r="C331" s="129" t="s">
        <v>220</v>
      </c>
      <c r="D331" s="84">
        <v>2183</v>
      </c>
      <c r="E331" s="98">
        <v>0</v>
      </c>
      <c r="F331" s="84">
        <v>5000</v>
      </c>
      <c r="G331" s="98">
        <v>0</v>
      </c>
      <c r="H331" s="84">
        <v>5000</v>
      </c>
      <c r="I331" s="98">
        <v>0</v>
      </c>
      <c r="J331" s="96">
        <v>0</v>
      </c>
      <c r="K331" s="98">
        <v>0</v>
      </c>
      <c r="L331" s="98">
        <f t="shared" si="69"/>
        <v>0</v>
      </c>
    </row>
    <row r="332" spans="1:12" ht="27" customHeight="1">
      <c r="A332" s="7"/>
      <c r="B332" s="29" t="s">
        <v>155</v>
      </c>
      <c r="C332" s="129" t="s">
        <v>205</v>
      </c>
      <c r="D332" s="114">
        <v>1747</v>
      </c>
      <c r="E332" s="97">
        <v>0</v>
      </c>
      <c r="F332" s="114">
        <v>5000</v>
      </c>
      <c r="G332" s="97">
        <v>0</v>
      </c>
      <c r="H332" s="114">
        <v>5000</v>
      </c>
      <c r="I332" s="97">
        <v>0</v>
      </c>
      <c r="J332" s="100">
        <v>0</v>
      </c>
      <c r="K332" s="97">
        <v>0</v>
      </c>
      <c r="L332" s="97">
        <f t="shared" si="69"/>
        <v>0</v>
      </c>
    </row>
    <row r="333" spans="1:12" ht="13.5" customHeight="1">
      <c r="A333" s="7" t="s">
        <v>11</v>
      </c>
      <c r="B333" s="45">
        <v>0.45</v>
      </c>
      <c r="C333" s="129" t="s">
        <v>23</v>
      </c>
      <c r="D333" s="114">
        <f t="shared" ref="D333:L333" si="70">SUM(D326:D332)</f>
        <v>13495</v>
      </c>
      <c r="E333" s="114">
        <f t="shared" si="70"/>
        <v>5195</v>
      </c>
      <c r="F333" s="114">
        <f t="shared" si="70"/>
        <v>21900</v>
      </c>
      <c r="G333" s="114">
        <f t="shared" si="70"/>
        <v>4869</v>
      </c>
      <c r="H333" s="114">
        <f t="shared" si="70"/>
        <v>21900</v>
      </c>
      <c r="I333" s="114">
        <f t="shared" si="70"/>
        <v>4869</v>
      </c>
      <c r="J333" s="114">
        <f t="shared" si="70"/>
        <v>7585</v>
      </c>
      <c r="K333" s="114">
        <f>SUM(K326:K332)</f>
        <v>6163</v>
      </c>
      <c r="L333" s="114">
        <f t="shared" si="70"/>
        <v>13748</v>
      </c>
    </row>
    <row r="334" spans="1:12" ht="13.5" customHeight="1">
      <c r="A334" s="7"/>
      <c r="B334" s="5"/>
      <c r="C334" s="4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3.5" customHeight="1">
      <c r="A335" s="7"/>
      <c r="B335" s="45">
        <v>0.46</v>
      </c>
      <c r="C335" s="129" t="s">
        <v>27</v>
      </c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3.5" customHeight="1">
      <c r="A336" s="28"/>
      <c r="B336" s="137" t="s">
        <v>62</v>
      </c>
      <c r="C336" s="55" t="s">
        <v>18</v>
      </c>
      <c r="D336" s="85">
        <v>6430</v>
      </c>
      <c r="E336" s="97">
        <v>0</v>
      </c>
      <c r="F336" s="85">
        <v>7000</v>
      </c>
      <c r="G336" s="97">
        <v>0</v>
      </c>
      <c r="H336" s="85">
        <v>7000</v>
      </c>
      <c r="I336" s="97">
        <v>0</v>
      </c>
      <c r="J336" s="85">
        <v>4935</v>
      </c>
      <c r="K336" s="97">
        <v>0</v>
      </c>
      <c r="L336" s="85">
        <f t="shared" ref="L336:L341" si="71">SUM(J336:K336)</f>
        <v>4935</v>
      </c>
    </row>
    <row r="337" spans="1:12" ht="13.5" customHeight="1">
      <c r="A337" s="7"/>
      <c r="B337" s="29" t="s">
        <v>63</v>
      </c>
      <c r="C337" s="129" t="s">
        <v>20</v>
      </c>
      <c r="D337" s="95">
        <v>0</v>
      </c>
      <c r="E337" s="95">
        <v>0</v>
      </c>
      <c r="F337" s="86">
        <v>50</v>
      </c>
      <c r="G337" s="95">
        <v>0</v>
      </c>
      <c r="H337" s="86">
        <v>50</v>
      </c>
      <c r="I337" s="95">
        <v>0</v>
      </c>
      <c r="J337" s="86">
        <v>50</v>
      </c>
      <c r="K337" s="95">
        <v>0</v>
      </c>
      <c r="L337" s="86">
        <f t="shared" si="71"/>
        <v>50</v>
      </c>
    </row>
    <row r="338" spans="1:12" ht="13.5" customHeight="1">
      <c r="A338" s="7"/>
      <c r="B338" s="29" t="s">
        <v>64</v>
      </c>
      <c r="C338" s="129" t="s">
        <v>22</v>
      </c>
      <c r="D338" s="95">
        <v>0</v>
      </c>
      <c r="E338" s="95">
        <v>0</v>
      </c>
      <c r="F338" s="86">
        <v>50</v>
      </c>
      <c r="G338" s="95">
        <v>0</v>
      </c>
      <c r="H338" s="86">
        <v>50</v>
      </c>
      <c r="I338" s="95">
        <v>0</v>
      </c>
      <c r="J338" s="86">
        <v>50</v>
      </c>
      <c r="K338" s="95">
        <v>0</v>
      </c>
      <c r="L338" s="86">
        <f t="shared" si="71"/>
        <v>50</v>
      </c>
    </row>
    <row r="339" spans="1:12" ht="27" customHeight="1">
      <c r="A339" s="7"/>
      <c r="B339" s="29" t="s">
        <v>156</v>
      </c>
      <c r="C339" s="129" t="s">
        <v>153</v>
      </c>
      <c r="D339" s="84">
        <v>541</v>
      </c>
      <c r="E339" s="95">
        <v>0</v>
      </c>
      <c r="F339" s="86">
        <v>345</v>
      </c>
      <c r="G339" s="95">
        <v>0</v>
      </c>
      <c r="H339" s="86">
        <v>345</v>
      </c>
      <c r="I339" s="95">
        <v>0</v>
      </c>
      <c r="J339" s="86">
        <v>480</v>
      </c>
      <c r="K339" s="95">
        <v>0</v>
      </c>
      <c r="L339" s="86">
        <f t="shared" si="71"/>
        <v>480</v>
      </c>
    </row>
    <row r="340" spans="1:12" ht="27" customHeight="1">
      <c r="A340" s="7"/>
      <c r="B340" s="29" t="s">
        <v>157</v>
      </c>
      <c r="C340" s="129" t="s">
        <v>219</v>
      </c>
      <c r="D340" s="83">
        <v>2439</v>
      </c>
      <c r="E340" s="95">
        <v>0</v>
      </c>
      <c r="F340" s="88">
        <v>3000</v>
      </c>
      <c r="G340" s="95">
        <v>0</v>
      </c>
      <c r="H340" s="88">
        <v>3000</v>
      </c>
      <c r="I340" s="95">
        <v>0</v>
      </c>
      <c r="J340" s="99">
        <v>0</v>
      </c>
      <c r="K340" s="95">
        <v>0</v>
      </c>
      <c r="L340" s="95">
        <f t="shared" si="71"/>
        <v>0</v>
      </c>
    </row>
    <row r="341" spans="1:12" ht="38.25">
      <c r="A341" s="130"/>
      <c r="B341" s="29" t="s">
        <v>240</v>
      </c>
      <c r="C341" s="129" t="s">
        <v>264</v>
      </c>
      <c r="D341" s="88">
        <v>4790</v>
      </c>
      <c r="E341" s="95">
        <v>0</v>
      </c>
      <c r="F341" s="88">
        <v>19098</v>
      </c>
      <c r="G341" s="95">
        <v>0</v>
      </c>
      <c r="H341" s="83">
        <v>19098</v>
      </c>
      <c r="I341" s="95">
        <v>0</v>
      </c>
      <c r="J341" s="88">
        <v>4000</v>
      </c>
      <c r="K341" s="95">
        <v>0</v>
      </c>
      <c r="L341" s="86">
        <f t="shared" si="71"/>
        <v>4000</v>
      </c>
    </row>
    <row r="342" spans="1:12" ht="14.45" customHeight="1">
      <c r="A342" s="7" t="s">
        <v>11</v>
      </c>
      <c r="B342" s="45">
        <v>0.46</v>
      </c>
      <c r="C342" s="129" t="s">
        <v>27</v>
      </c>
      <c r="D342" s="117">
        <f t="shared" ref="D342:L342" si="72">SUM(D336:D341)</f>
        <v>14200</v>
      </c>
      <c r="E342" s="116">
        <f t="shared" si="72"/>
        <v>0</v>
      </c>
      <c r="F342" s="117">
        <f t="shared" si="72"/>
        <v>29543</v>
      </c>
      <c r="G342" s="116">
        <f t="shared" si="72"/>
        <v>0</v>
      </c>
      <c r="H342" s="117">
        <f t="shared" si="72"/>
        <v>29543</v>
      </c>
      <c r="I342" s="116">
        <f t="shared" si="72"/>
        <v>0</v>
      </c>
      <c r="J342" s="117">
        <f t="shared" si="72"/>
        <v>9515</v>
      </c>
      <c r="K342" s="116">
        <f t="shared" si="72"/>
        <v>0</v>
      </c>
      <c r="L342" s="117">
        <f t="shared" si="72"/>
        <v>9515</v>
      </c>
    </row>
    <row r="343" spans="1:12">
      <c r="A343" s="7"/>
      <c r="B343" s="45"/>
      <c r="C343" s="129"/>
      <c r="D343" s="62"/>
      <c r="E343" s="10"/>
      <c r="F343" s="62"/>
      <c r="G343" s="10"/>
      <c r="H343" s="62"/>
      <c r="I343" s="10"/>
      <c r="J343" s="62"/>
      <c r="K343" s="10"/>
      <c r="L343" s="10"/>
    </row>
    <row r="344" spans="1:12" ht="14.45" customHeight="1">
      <c r="A344" s="7"/>
      <c r="B344" s="45">
        <v>0.47</v>
      </c>
      <c r="C344" s="129" t="s">
        <v>31</v>
      </c>
      <c r="D344" s="62"/>
      <c r="E344" s="62"/>
      <c r="F344" s="62"/>
      <c r="G344" s="62"/>
      <c r="H344" s="62"/>
      <c r="I344" s="62"/>
      <c r="J344" s="62"/>
      <c r="K344" s="62"/>
      <c r="L344" s="62"/>
    </row>
    <row r="345" spans="1:12" ht="14.45" customHeight="1">
      <c r="A345" s="7"/>
      <c r="B345" s="29" t="s">
        <v>66</v>
      </c>
      <c r="C345" s="129" t="s">
        <v>18</v>
      </c>
      <c r="D345" s="88">
        <v>3198</v>
      </c>
      <c r="E345" s="95">
        <v>0</v>
      </c>
      <c r="F345" s="88">
        <v>3500</v>
      </c>
      <c r="G345" s="95">
        <v>0</v>
      </c>
      <c r="H345" s="88">
        <v>3500</v>
      </c>
      <c r="I345" s="95">
        <v>0</v>
      </c>
      <c r="J345" s="88">
        <v>3175</v>
      </c>
      <c r="K345" s="95">
        <v>0</v>
      </c>
      <c r="L345" s="86">
        <f>SUM(J345:K345)</f>
        <v>3175</v>
      </c>
    </row>
    <row r="346" spans="1:12" ht="14.45" customHeight="1">
      <c r="A346" s="7"/>
      <c r="B346" s="29" t="s">
        <v>67</v>
      </c>
      <c r="C346" s="129" t="s">
        <v>20</v>
      </c>
      <c r="D346" s="99">
        <v>0</v>
      </c>
      <c r="E346" s="95">
        <v>0</v>
      </c>
      <c r="F346" s="88">
        <v>50</v>
      </c>
      <c r="G346" s="95">
        <v>0</v>
      </c>
      <c r="H346" s="88">
        <v>50</v>
      </c>
      <c r="I346" s="95">
        <v>0</v>
      </c>
      <c r="J346" s="88">
        <v>50</v>
      </c>
      <c r="K346" s="95">
        <v>0</v>
      </c>
      <c r="L346" s="86">
        <f>SUM(J346:K346)</f>
        <v>50</v>
      </c>
    </row>
    <row r="347" spans="1:12" ht="14.45" customHeight="1">
      <c r="A347" s="7"/>
      <c r="B347" s="29" t="s">
        <v>68</v>
      </c>
      <c r="C347" s="129" t="s">
        <v>22</v>
      </c>
      <c r="D347" s="99">
        <v>0</v>
      </c>
      <c r="E347" s="95">
        <v>0</v>
      </c>
      <c r="F347" s="88">
        <v>50</v>
      </c>
      <c r="G347" s="95">
        <v>0</v>
      </c>
      <c r="H347" s="88">
        <v>50</v>
      </c>
      <c r="I347" s="95">
        <v>0</v>
      </c>
      <c r="J347" s="88">
        <v>50</v>
      </c>
      <c r="K347" s="95">
        <v>0</v>
      </c>
      <c r="L347" s="86">
        <f>SUM(J347:K347)</f>
        <v>50</v>
      </c>
    </row>
    <row r="348" spans="1:12" ht="27" customHeight="1">
      <c r="A348" s="7"/>
      <c r="B348" s="29" t="s">
        <v>158</v>
      </c>
      <c r="C348" s="129" t="s">
        <v>153</v>
      </c>
      <c r="D348" s="88">
        <v>502</v>
      </c>
      <c r="E348" s="95">
        <v>0</v>
      </c>
      <c r="F348" s="88">
        <v>380</v>
      </c>
      <c r="G348" s="95">
        <v>0</v>
      </c>
      <c r="H348" s="88">
        <v>380</v>
      </c>
      <c r="I348" s="95">
        <v>0</v>
      </c>
      <c r="J348" s="88">
        <v>590</v>
      </c>
      <c r="K348" s="95">
        <v>0</v>
      </c>
      <c r="L348" s="86">
        <f>SUM(J348:K348)</f>
        <v>590</v>
      </c>
    </row>
    <row r="349" spans="1:12" ht="27" customHeight="1">
      <c r="A349" s="7"/>
      <c r="B349" s="5" t="s">
        <v>159</v>
      </c>
      <c r="C349" s="4" t="s">
        <v>160</v>
      </c>
      <c r="D349" s="84">
        <v>1757</v>
      </c>
      <c r="E349" s="98">
        <v>0</v>
      </c>
      <c r="F349" s="84">
        <v>3874</v>
      </c>
      <c r="G349" s="98">
        <v>0</v>
      </c>
      <c r="H349" s="84">
        <v>3874</v>
      </c>
      <c r="I349" s="98">
        <v>0</v>
      </c>
      <c r="J349" s="96">
        <v>0</v>
      </c>
      <c r="K349" s="98">
        <v>0</v>
      </c>
      <c r="L349" s="98">
        <f>SUM(J349:K349)</f>
        <v>0</v>
      </c>
    </row>
    <row r="350" spans="1:12" ht="14.45" customHeight="1">
      <c r="A350" s="7" t="s">
        <v>11</v>
      </c>
      <c r="B350" s="45">
        <v>0.47</v>
      </c>
      <c r="C350" s="4" t="s">
        <v>31</v>
      </c>
      <c r="D350" s="115">
        <f t="shared" ref="D350:L350" si="73">SUM(D345:D349)</f>
        <v>5457</v>
      </c>
      <c r="E350" s="118">
        <f t="shared" si="73"/>
        <v>0</v>
      </c>
      <c r="F350" s="115">
        <f t="shared" si="73"/>
        <v>7854</v>
      </c>
      <c r="G350" s="118">
        <f t="shared" si="73"/>
        <v>0</v>
      </c>
      <c r="H350" s="115">
        <f t="shared" si="73"/>
        <v>7854</v>
      </c>
      <c r="I350" s="118">
        <f t="shared" si="73"/>
        <v>0</v>
      </c>
      <c r="J350" s="115">
        <f t="shared" si="73"/>
        <v>3865</v>
      </c>
      <c r="K350" s="118">
        <f>SUM(K345:K349)</f>
        <v>0</v>
      </c>
      <c r="L350" s="115">
        <f t="shared" si="73"/>
        <v>3865</v>
      </c>
    </row>
    <row r="351" spans="1:12" ht="14.45" customHeight="1">
      <c r="A351" s="7"/>
      <c r="B351" s="44"/>
      <c r="C351" s="129"/>
      <c r="D351" s="62"/>
      <c r="E351" s="10"/>
      <c r="F351" s="62"/>
      <c r="G351" s="10"/>
      <c r="H351" s="62"/>
      <c r="I351" s="10"/>
      <c r="J351" s="62"/>
      <c r="K351" s="10"/>
      <c r="L351" s="10"/>
    </row>
    <row r="352" spans="1:12" ht="14.45" customHeight="1">
      <c r="B352" s="45">
        <v>0.48</v>
      </c>
      <c r="C352" s="4" t="s">
        <v>35</v>
      </c>
      <c r="D352" s="61"/>
      <c r="E352" s="61"/>
      <c r="F352" s="61"/>
      <c r="G352" s="61"/>
      <c r="H352" s="61"/>
      <c r="I352" s="61"/>
      <c r="J352" s="61"/>
      <c r="K352" s="61"/>
      <c r="L352" s="61"/>
    </row>
    <row r="353" spans="1:12" ht="14.45" customHeight="1">
      <c r="B353" s="5" t="s">
        <v>70</v>
      </c>
      <c r="C353" s="4" t="s">
        <v>18</v>
      </c>
      <c r="D353" s="86">
        <v>5858</v>
      </c>
      <c r="E353" s="95">
        <v>0</v>
      </c>
      <c r="F353" s="88">
        <v>7500</v>
      </c>
      <c r="G353" s="95">
        <v>0</v>
      </c>
      <c r="H353" s="88">
        <v>7500</v>
      </c>
      <c r="I353" s="95">
        <v>0</v>
      </c>
      <c r="J353" s="88">
        <v>6085</v>
      </c>
      <c r="K353" s="95">
        <v>0</v>
      </c>
      <c r="L353" s="86">
        <f t="shared" ref="L353:L359" si="74">SUM(J353:K353)</f>
        <v>6085</v>
      </c>
    </row>
    <row r="354" spans="1:12" ht="14.45" customHeight="1">
      <c r="A354" s="7"/>
      <c r="B354" s="29" t="s">
        <v>71</v>
      </c>
      <c r="C354" s="129" t="s">
        <v>20</v>
      </c>
      <c r="D354" s="95">
        <v>0</v>
      </c>
      <c r="E354" s="95">
        <v>0</v>
      </c>
      <c r="F354" s="88">
        <v>50</v>
      </c>
      <c r="G354" s="95">
        <v>0</v>
      </c>
      <c r="H354" s="88">
        <v>50</v>
      </c>
      <c r="I354" s="95">
        <v>0</v>
      </c>
      <c r="J354" s="88">
        <v>50</v>
      </c>
      <c r="K354" s="95">
        <v>0</v>
      </c>
      <c r="L354" s="86">
        <f t="shared" si="74"/>
        <v>50</v>
      </c>
    </row>
    <row r="355" spans="1:12" ht="14.45" customHeight="1">
      <c r="A355" s="7"/>
      <c r="B355" s="29" t="s">
        <v>72</v>
      </c>
      <c r="C355" s="129" t="s">
        <v>22</v>
      </c>
      <c r="D355" s="95">
        <v>0</v>
      </c>
      <c r="E355" s="95">
        <v>0</v>
      </c>
      <c r="F355" s="88">
        <v>50</v>
      </c>
      <c r="G355" s="95">
        <v>0</v>
      </c>
      <c r="H355" s="88">
        <v>50</v>
      </c>
      <c r="I355" s="95">
        <v>0</v>
      </c>
      <c r="J355" s="88">
        <v>50</v>
      </c>
      <c r="K355" s="95">
        <v>0</v>
      </c>
      <c r="L355" s="86">
        <f t="shared" si="74"/>
        <v>50</v>
      </c>
    </row>
    <row r="356" spans="1:12" ht="27.95" customHeight="1">
      <c r="A356" s="7"/>
      <c r="B356" s="29" t="s">
        <v>162</v>
      </c>
      <c r="C356" s="129" t="s">
        <v>153</v>
      </c>
      <c r="D356" s="88">
        <v>315</v>
      </c>
      <c r="E356" s="95">
        <v>0</v>
      </c>
      <c r="F356" s="88">
        <v>240</v>
      </c>
      <c r="G356" s="95">
        <v>0</v>
      </c>
      <c r="H356" s="88">
        <v>240</v>
      </c>
      <c r="I356" s="95">
        <v>0</v>
      </c>
      <c r="J356" s="88">
        <v>330</v>
      </c>
      <c r="K356" s="95">
        <v>0</v>
      </c>
      <c r="L356" s="86">
        <f t="shared" si="74"/>
        <v>330</v>
      </c>
    </row>
    <row r="357" spans="1:12" ht="27.95" customHeight="1">
      <c r="A357" s="7"/>
      <c r="B357" s="29" t="s">
        <v>163</v>
      </c>
      <c r="C357" s="129" t="s">
        <v>243</v>
      </c>
      <c r="D357" s="88">
        <v>2042</v>
      </c>
      <c r="E357" s="95">
        <v>0</v>
      </c>
      <c r="F357" s="88">
        <v>3000</v>
      </c>
      <c r="G357" s="95">
        <v>0</v>
      </c>
      <c r="H357" s="88">
        <v>3000</v>
      </c>
      <c r="I357" s="95">
        <v>0</v>
      </c>
      <c r="J357" s="99">
        <v>0</v>
      </c>
      <c r="K357" s="95">
        <v>0</v>
      </c>
      <c r="L357" s="95">
        <f t="shared" si="74"/>
        <v>0</v>
      </c>
    </row>
    <row r="358" spans="1:12" ht="27.95" customHeight="1">
      <c r="A358" s="28"/>
      <c r="B358" s="137" t="s">
        <v>209</v>
      </c>
      <c r="C358" s="55" t="s">
        <v>253</v>
      </c>
      <c r="D358" s="114">
        <v>2537</v>
      </c>
      <c r="E358" s="97">
        <v>0</v>
      </c>
      <c r="F358" s="114">
        <v>3000</v>
      </c>
      <c r="G358" s="97">
        <v>0</v>
      </c>
      <c r="H358" s="114">
        <v>3000</v>
      </c>
      <c r="I358" s="97">
        <v>0</v>
      </c>
      <c r="J358" s="100">
        <v>0</v>
      </c>
      <c r="K358" s="97">
        <v>0</v>
      </c>
      <c r="L358" s="97">
        <f t="shared" si="74"/>
        <v>0</v>
      </c>
    </row>
    <row r="359" spans="1:12" ht="27.95" customHeight="1">
      <c r="A359" s="7"/>
      <c r="B359" s="29" t="s">
        <v>267</v>
      </c>
      <c r="C359" s="129" t="s">
        <v>268</v>
      </c>
      <c r="D359" s="99">
        <v>0</v>
      </c>
      <c r="E359" s="95">
        <v>0</v>
      </c>
      <c r="F359" s="99">
        <v>0</v>
      </c>
      <c r="G359" s="95">
        <v>0</v>
      </c>
      <c r="H359" s="88">
        <v>1500</v>
      </c>
      <c r="I359" s="95">
        <v>0</v>
      </c>
      <c r="J359" s="88">
        <v>35000</v>
      </c>
      <c r="K359" s="95">
        <v>0</v>
      </c>
      <c r="L359" s="86">
        <f t="shared" si="74"/>
        <v>35000</v>
      </c>
    </row>
    <row r="360" spans="1:12" ht="14.45" customHeight="1">
      <c r="A360" s="7" t="s">
        <v>11</v>
      </c>
      <c r="B360" s="45">
        <v>0.48</v>
      </c>
      <c r="C360" s="129" t="s">
        <v>35</v>
      </c>
      <c r="D360" s="115">
        <f>SUM(D353:D359)</f>
        <v>10752</v>
      </c>
      <c r="E360" s="118">
        <f t="shared" ref="E360:L360" si="75">SUM(E353:E359)</f>
        <v>0</v>
      </c>
      <c r="F360" s="115">
        <f t="shared" si="75"/>
        <v>13840</v>
      </c>
      <c r="G360" s="118">
        <f t="shared" si="75"/>
        <v>0</v>
      </c>
      <c r="H360" s="115">
        <f t="shared" si="75"/>
        <v>15340</v>
      </c>
      <c r="I360" s="118">
        <f t="shared" si="75"/>
        <v>0</v>
      </c>
      <c r="J360" s="115">
        <f t="shared" si="75"/>
        <v>41515</v>
      </c>
      <c r="K360" s="118">
        <f t="shared" si="75"/>
        <v>0</v>
      </c>
      <c r="L360" s="115">
        <f t="shared" si="75"/>
        <v>41515</v>
      </c>
    </row>
    <row r="361" spans="1:12">
      <c r="A361" s="7"/>
      <c r="B361" s="130"/>
      <c r="C361" s="129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3.5" customHeight="1">
      <c r="A362" s="7"/>
      <c r="B362" s="45">
        <v>0.66</v>
      </c>
      <c r="C362" s="129" t="s">
        <v>232</v>
      </c>
      <c r="D362" s="62"/>
      <c r="E362" s="62"/>
      <c r="F362" s="62"/>
      <c r="G362" s="62"/>
      <c r="H362" s="62"/>
      <c r="I362" s="62"/>
      <c r="J362" s="62"/>
      <c r="K362" s="62"/>
      <c r="L362" s="62"/>
    </row>
    <row r="363" spans="1:12" ht="13.5" customHeight="1">
      <c r="A363" s="7"/>
      <c r="B363" s="29" t="s">
        <v>164</v>
      </c>
      <c r="C363" s="129" t="s">
        <v>18</v>
      </c>
      <c r="D363" s="99">
        <v>0</v>
      </c>
      <c r="E363" s="88">
        <v>12311</v>
      </c>
      <c r="F363" s="99">
        <v>0</v>
      </c>
      <c r="G363" s="86">
        <v>13894</v>
      </c>
      <c r="H363" s="99">
        <v>0</v>
      </c>
      <c r="I363" s="86">
        <v>13894</v>
      </c>
      <c r="J363" s="99">
        <v>0</v>
      </c>
      <c r="K363" s="86">
        <v>14213</v>
      </c>
      <c r="L363" s="88">
        <f>SUM(J363:K363)</f>
        <v>14213</v>
      </c>
    </row>
    <row r="364" spans="1:12" ht="13.5" customHeight="1">
      <c r="A364" s="7"/>
      <c r="B364" s="29" t="s">
        <v>165</v>
      </c>
      <c r="C364" s="129" t="s">
        <v>20</v>
      </c>
      <c r="D364" s="99">
        <v>0</v>
      </c>
      <c r="E364" s="88">
        <v>50</v>
      </c>
      <c r="F364" s="99">
        <v>0</v>
      </c>
      <c r="G364" s="86">
        <v>50</v>
      </c>
      <c r="H364" s="99">
        <v>0</v>
      </c>
      <c r="I364" s="86">
        <v>50</v>
      </c>
      <c r="J364" s="99">
        <v>0</v>
      </c>
      <c r="K364" s="86">
        <v>50</v>
      </c>
      <c r="L364" s="88">
        <f>SUM(J364:K364)</f>
        <v>50</v>
      </c>
    </row>
    <row r="365" spans="1:12" ht="13.5" customHeight="1">
      <c r="A365" s="7"/>
      <c r="B365" s="29" t="s">
        <v>166</v>
      </c>
      <c r="C365" s="129" t="s">
        <v>22</v>
      </c>
      <c r="D365" s="99">
        <v>0</v>
      </c>
      <c r="E365" s="88">
        <v>59</v>
      </c>
      <c r="F365" s="99">
        <v>0</v>
      </c>
      <c r="G365" s="86">
        <v>60</v>
      </c>
      <c r="H365" s="99">
        <v>0</v>
      </c>
      <c r="I365" s="86">
        <v>60</v>
      </c>
      <c r="J365" s="99">
        <v>0</v>
      </c>
      <c r="K365" s="86">
        <v>60</v>
      </c>
      <c r="L365" s="88">
        <f>SUM(J365:K365)</f>
        <v>60</v>
      </c>
    </row>
    <row r="366" spans="1:12" ht="25.5">
      <c r="B366" s="5" t="s">
        <v>167</v>
      </c>
      <c r="C366" s="4" t="s">
        <v>153</v>
      </c>
      <c r="D366" s="88">
        <v>1233</v>
      </c>
      <c r="E366" s="99">
        <v>0</v>
      </c>
      <c r="F366" s="88">
        <v>980</v>
      </c>
      <c r="G366" s="99">
        <v>0</v>
      </c>
      <c r="H366" s="88">
        <v>980</v>
      </c>
      <c r="I366" s="99">
        <v>0</v>
      </c>
      <c r="J366" s="88">
        <v>1380</v>
      </c>
      <c r="K366" s="99">
        <v>0</v>
      </c>
      <c r="L366" s="88">
        <f>SUM(J366:K366)</f>
        <v>1380</v>
      </c>
    </row>
    <row r="367" spans="1:12" ht="25.5">
      <c r="A367" s="7"/>
      <c r="B367" s="29" t="s">
        <v>168</v>
      </c>
      <c r="C367" s="129" t="s">
        <v>254</v>
      </c>
      <c r="D367" s="86">
        <v>3007</v>
      </c>
      <c r="E367" s="99">
        <v>0</v>
      </c>
      <c r="F367" s="86">
        <v>4000</v>
      </c>
      <c r="G367" s="95">
        <v>0</v>
      </c>
      <c r="H367" s="86">
        <v>4000</v>
      </c>
      <c r="I367" s="95">
        <v>0</v>
      </c>
      <c r="J367" s="95">
        <v>0</v>
      </c>
      <c r="K367" s="95">
        <v>0</v>
      </c>
      <c r="L367" s="99">
        <f>SUM(J367:K367)</f>
        <v>0</v>
      </c>
    </row>
    <row r="368" spans="1:12">
      <c r="A368" s="7" t="s">
        <v>11</v>
      </c>
      <c r="B368" s="45">
        <v>0.66</v>
      </c>
      <c r="C368" s="129" t="s">
        <v>232</v>
      </c>
      <c r="D368" s="117">
        <f t="shared" ref="D368:L368" si="76">SUM(D363:D367)</f>
        <v>4240</v>
      </c>
      <c r="E368" s="117">
        <f t="shared" si="76"/>
        <v>12420</v>
      </c>
      <c r="F368" s="117">
        <f t="shared" si="76"/>
        <v>4980</v>
      </c>
      <c r="G368" s="117">
        <f t="shared" si="76"/>
        <v>14004</v>
      </c>
      <c r="H368" s="117">
        <f t="shared" si="76"/>
        <v>4980</v>
      </c>
      <c r="I368" s="117">
        <f t="shared" si="76"/>
        <v>14004</v>
      </c>
      <c r="J368" s="117">
        <f t="shared" si="76"/>
        <v>1380</v>
      </c>
      <c r="K368" s="117">
        <f>SUM(K363:K367)</f>
        <v>14323</v>
      </c>
      <c r="L368" s="117">
        <f t="shared" si="76"/>
        <v>15703</v>
      </c>
    </row>
    <row r="369" spans="1:12">
      <c r="A369" s="7"/>
      <c r="B369" s="45"/>
      <c r="C369" s="129"/>
      <c r="D369" s="88"/>
      <c r="E369" s="88"/>
      <c r="F369" s="88"/>
      <c r="G369" s="88"/>
      <c r="H369" s="88"/>
      <c r="I369" s="88"/>
      <c r="J369" s="88"/>
      <c r="K369" s="88"/>
      <c r="L369" s="88"/>
    </row>
    <row r="370" spans="1:12" ht="25.5">
      <c r="A370" s="7"/>
      <c r="B370" s="51">
        <v>13</v>
      </c>
      <c r="C370" s="129" t="s">
        <v>306</v>
      </c>
      <c r="D370" s="88"/>
      <c r="E370" s="88"/>
      <c r="F370" s="88"/>
      <c r="G370" s="88"/>
      <c r="H370" s="88"/>
      <c r="I370" s="88"/>
      <c r="J370" s="88"/>
      <c r="K370" s="88"/>
      <c r="L370" s="88"/>
    </row>
    <row r="371" spans="1:12" ht="13.5" customHeight="1">
      <c r="A371" s="7"/>
      <c r="B371" s="142">
        <v>45</v>
      </c>
      <c r="C371" s="129" t="s">
        <v>23</v>
      </c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25.5">
      <c r="A372" s="7"/>
      <c r="B372" s="29" t="s">
        <v>272</v>
      </c>
      <c r="C372" s="129" t="s">
        <v>252</v>
      </c>
      <c r="D372" s="99">
        <v>0</v>
      </c>
      <c r="E372" s="98">
        <v>0</v>
      </c>
      <c r="F372" s="99">
        <v>0</v>
      </c>
      <c r="G372" s="95">
        <v>0</v>
      </c>
      <c r="H372" s="99">
        <v>0</v>
      </c>
      <c r="I372" s="95">
        <v>0</v>
      </c>
      <c r="J372" s="88">
        <v>2600</v>
      </c>
      <c r="K372" s="95">
        <v>0</v>
      </c>
      <c r="L372" s="86">
        <f>SUM(J372:K372)</f>
        <v>2600</v>
      </c>
    </row>
    <row r="373" spans="1:12" ht="25.5">
      <c r="A373" s="7"/>
      <c r="B373" s="29" t="s">
        <v>273</v>
      </c>
      <c r="C373" s="129" t="s">
        <v>220</v>
      </c>
      <c r="D373" s="96">
        <v>0</v>
      </c>
      <c r="E373" s="98">
        <v>0</v>
      </c>
      <c r="F373" s="96">
        <v>0</v>
      </c>
      <c r="G373" s="98">
        <v>0</v>
      </c>
      <c r="H373" s="96">
        <v>0</v>
      </c>
      <c r="I373" s="98">
        <v>0</v>
      </c>
      <c r="J373" s="84">
        <v>3000</v>
      </c>
      <c r="K373" s="98">
        <v>0</v>
      </c>
      <c r="L373" s="87">
        <f>SUM(J373:K373)</f>
        <v>3000</v>
      </c>
    </row>
    <row r="374" spans="1:12" ht="25.5">
      <c r="A374" s="7"/>
      <c r="B374" s="29" t="s">
        <v>274</v>
      </c>
      <c r="C374" s="129" t="s">
        <v>205</v>
      </c>
      <c r="D374" s="99">
        <v>0</v>
      </c>
      <c r="E374" s="95">
        <v>0</v>
      </c>
      <c r="F374" s="99">
        <v>0</v>
      </c>
      <c r="G374" s="95">
        <v>0</v>
      </c>
      <c r="H374" s="99">
        <v>0</v>
      </c>
      <c r="I374" s="95">
        <v>0</v>
      </c>
      <c r="J374" s="88">
        <v>2500</v>
      </c>
      <c r="K374" s="95">
        <v>0</v>
      </c>
      <c r="L374" s="86">
        <f>SUM(J374:K374)</f>
        <v>2500</v>
      </c>
    </row>
    <row r="375" spans="1:12" ht="13.5" customHeight="1">
      <c r="A375" s="7" t="s">
        <v>11</v>
      </c>
      <c r="B375" s="51">
        <v>45</v>
      </c>
      <c r="C375" s="129" t="s">
        <v>23</v>
      </c>
      <c r="D375" s="116">
        <f t="shared" ref="D375:L375" si="77">SUM(D372:D374)</f>
        <v>0</v>
      </c>
      <c r="E375" s="116">
        <f t="shared" si="77"/>
        <v>0</v>
      </c>
      <c r="F375" s="116">
        <f t="shared" si="77"/>
        <v>0</v>
      </c>
      <c r="G375" s="116">
        <f t="shared" si="77"/>
        <v>0</v>
      </c>
      <c r="H375" s="116">
        <f t="shared" si="77"/>
        <v>0</v>
      </c>
      <c r="I375" s="116">
        <f t="shared" si="77"/>
        <v>0</v>
      </c>
      <c r="J375" s="117">
        <f t="shared" si="77"/>
        <v>8100</v>
      </c>
      <c r="K375" s="116">
        <f t="shared" si="77"/>
        <v>0</v>
      </c>
      <c r="L375" s="117">
        <f t="shared" si="77"/>
        <v>8100</v>
      </c>
    </row>
    <row r="376" spans="1:12" ht="13.5" customHeight="1">
      <c r="A376" s="7"/>
      <c r="B376" s="29"/>
      <c r="C376" s="129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3.5" customHeight="1">
      <c r="A377" s="7"/>
      <c r="B377" s="51">
        <v>46</v>
      </c>
      <c r="C377" s="129" t="s">
        <v>27</v>
      </c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27" customHeight="1">
      <c r="A378" s="7"/>
      <c r="B378" s="29" t="s">
        <v>275</v>
      </c>
      <c r="C378" s="129" t="s">
        <v>219</v>
      </c>
      <c r="D378" s="99">
        <v>0</v>
      </c>
      <c r="E378" s="95">
        <v>0</v>
      </c>
      <c r="F378" s="99">
        <v>0</v>
      </c>
      <c r="G378" s="95">
        <v>0</v>
      </c>
      <c r="H378" s="99">
        <v>0</v>
      </c>
      <c r="I378" s="95">
        <v>0</v>
      </c>
      <c r="J378" s="88">
        <v>3000</v>
      </c>
      <c r="K378" s="95">
        <v>0</v>
      </c>
      <c r="L378" s="86">
        <f>SUM(J378:K378)</f>
        <v>3000</v>
      </c>
    </row>
    <row r="379" spans="1:12" ht="14.45" customHeight="1">
      <c r="A379" s="7" t="s">
        <v>11</v>
      </c>
      <c r="B379" s="51">
        <v>46</v>
      </c>
      <c r="C379" s="129" t="s">
        <v>27</v>
      </c>
      <c r="D379" s="116">
        <f t="shared" ref="D379:L379" si="78">SUM(D378:D378)</f>
        <v>0</v>
      </c>
      <c r="E379" s="116">
        <f t="shared" si="78"/>
        <v>0</v>
      </c>
      <c r="F379" s="116">
        <f t="shared" si="78"/>
        <v>0</v>
      </c>
      <c r="G379" s="116">
        <f t="shared" si="78"/>
        <v>0</v>
      </c>
      <c r="H379" s="116">
        <f t="shared" si="78"/>
        <v>0</v>
      </c>
      <c r="I379" s="116">
        <f t="shared" si="78"/>
        <v>0</v>
      </c>
      <c r="J379" s="117">
        <f t="shared" si="78"/>
        <v>3000</v>
      </c>
      <c r="K379" s="116">
        <f t="shared" si="78"/>
        <v>0</v>
      </c>
      <c r="L379" s="117">
        <f t="shared" si="78"/>
        <v>3000</v>
      </c>
    </row>
    <row r="380" spans="1:12">
      <c r="A380" s="7"/>
      <c r="B380" s="45"/>
      <c r="C380" s="129"/>
      <c r="D380" s="62"/>
      <c r="E380" s="10"/>
      <c r="F380" s="62"/>
      <c r="G380" s="10"/>
      <c r="H380" s="62"/>
      <c r="I380" s="10"/>
      <c r="J380" s="62"/>
      <c r="K380" s="10"/>
      <c r="L380" s="10"/>
    </row>
    <row r="381" spans="1:12" ht="14.45" customHeight="1">
      <c r="A381" s="7"/>
      <c r="B381" s="51">
        <v>47</v>
      </c>
      <c r="C381" s="129" t="s">
        <v>31</v>
      </c>
      <c r="D381" s="62"/>
      <c r="E381" s="62"/>
      <c r="F381" s="62"/>
      <c r="G381" s="62"/>
      <c r="H381" s="62"/>
      <c r="I381" s="62"/>
      <c r="J381" s="62"/>
      <c r="K381" s="62"/>
      <c r="L381" s="62"/>
    </row>
    <row r="382" spans="1:12" ht="27" customHeight="1">
      <c r="A382" s="28"/>
      <c r="B382" s="137" t="s">
        <v>276</v>
      </c>
      <c r="C382" s="55" t="s">
        <v>160</v>
      </c>
      <c r="D382" s="100">
        <v>0</v>
      </c>
      <c r="E382" s="97">
        <v>0</v>
      </c>
      <c r="F382" s="100">
        <v>0</v>
      </c>
      <c r="G382" s="97">
        <v>0</v>
      </c>
      <c r="H382" s="100">
        <v>0</v>
      </c>
      <c r="I382" s="97">
        <v>0</v>
      </c>
      <c r="J382" s="114">
        <v>3000</v>
      </c>
      <c r="K382" s="97">
        <v>0</v>
      </c>
      <c r="L382" s="85">
        <f>SUM(J382:K382)</f>
        <v>3000</v>
      </c>
    </row>
    <row r="383" spans="1:12" ht="14.45" customHeight="1">
      <c r="A383" s="7" t="s">
        <v>11</v>
      </c>
      <c r="B383" s="51">
        <v>47</v>
      </c>
      <c r="C383" s="4" t="s">
        <v>31</v>
      </c>
      <c r="D383" s="97">
        <f t="shared" ref="D383:L383" si="79">SUM(D382:D382)</f>
        <v>0</v>
      </c>
      <c r="E383" s="97">
        <f t="shared" si="79"/>
        <v>0</v>
      </c>
      <c r="F383" s="97">
        <f t="shared" si="79"/>
        <v>0</v>
      </c>
      <c r="G383" s="97">
        <f t="shared" si="79"/>
        <v>0</v>
      </c>
      <c r="H383" s="97">
        <f t="shared" si="79"/>
        <v>0</v>
      </c>
      <c r="I383" s="97">
        <f t="shared" si="79"/>
        <v>0</v>
      </c>
      <c r="J383" s="85">
        <f t="shared" si="79"/>
        <v>3000</v>
      </c>
      <c r="K383" s="97">
        <f t="shared" si="79"/>
        <v>0</v>
      </c>
      <c r="L383" s="85">
        <f t="shared" si="79"/>
        <v>3000</v>
      </c>
    </row>
    <row r="384" spans="1:12" ht="14.45" customHeight="1">
      <c r="A384" s="7"/>
      <c r="B384" s="44"/>
      <c r="C384" s="129"/>
      <c r="D384" s="62"/>
      <c r="E384" s="10"/>
      <c r="F384" s="62"/>
      <c r="G384" s="10"/>
      <c r="H384" s="62"/>
      <c r="I384" s="10"/>
      <c r="J384" s="62"/>
      <c r="K384" s="10"/>
      <c r="L384" s="10"/>
    </row>
    <row r="385" spans="1:12" ht="14.45" customHeight="1">
      <c r="B385" s="51">
        <v>48</v>
      </c>
      <c r="C385" s="4" t="s">
        <v>35</v>
      </c>
      <c r="D385" s="61"/>
      <c r="E385" s="61"/>
      <c r="F385" s="61"/>
      <c r="G385" s="61"/>
      <c r="H385" s="61"/>
      <c r="I385" s="61"/>
      <c r="J385" s="61"/>
      <c r="K385" s="61"/>
      <c r="L385" s="61"/>
    </row>
    <row r="386" spans="1:12" ht="27" customHeight="1">
      <c r="A386" s="7"/>
      <c r="B386" s="29" t="s">
        <v>277</v>
      </c>
      <c r="C386" s="129" t="s">
        <v>243</v>
      </c>
      <c r="D386" s="96">
        <v>0</v>
      </c>
      <c r="E386" s="98">
        <v>0</v>
      </c>
      <c r="F386" s="96">
        <v>0</v>
      </c>
      <c r="G386" s="98">
        <v>0</v>
      </c>
      <c r="H386" s="96">
        <v>0</v>
      </c>
      <c r="I386" s="98">
        <v>0</v>
      </c>
      <c r="J386" s="84">
        <v>3000</v>
      </c>
      <c r="K386" s="98">
        <v>0</v>
      </c>
      <c r="L386" s="87">
        <f>SUM(J386:K386)</f>
        <v>3000</v>
      </c>
    </row>
    <row r="387" spans="1:12" ht="27" customHeight="1">
      <c r="A387" s="7"/>
      <c r="B387" s="29" t="s">
        <v>271</v>
      </c>
      <c r="C387" s="129" t="s">
        <v>253</v>
      </c>
      <c r="D387" s="99">
        <v>0</v>
      </c>
      <c r="E387" s="95">
        <v>0</v>
      </c>
      <c r="F387" s="99">
        <v>0</v>
      </c>
      <c r="G387" s="95">
        <v>0</v>
      </c>
      <c r="H387" s="99">
        <v>0</v>
      </c>
      <c r="I387" s="95">
        <v>0</v>
      </c>
      <c r="J387" s="88">
        <v>2700</v>
      </c>
      <c r="K387" s="95">
        <v>0</v>
      </c>
      <c r="L387" s="86">
        <f>SUM(J387:K387)</f>
        <v>2700</v>
      </c>
    </row>
    <row r="388" spans="1:12" ht="14.45" customHeight="1">
      <c r="A388" s="7" t="s">
        <v>11</v>
      </c>
      <c r="B388" s="45">
        <v>0.48</v>
      </c>
      <c r="C388" s="129" t="s">
        <v>35</v>
      </c>
      <c r="D388" s="118">
        <f t="shared" ref="D388:L388" si="80">SUM(D386:D387)</f>
        <v>0</v>
      </c>
      <c r="E388" s="118">
        <f t="shared" si="80"/>
        <v>0</v>
      </c>
      <c r="F388" s="118">
        <f t="shared" si="80"/>
        <v>0</v>
      </c>
      <c r="G388" s="118">
        <f t="shared" si="80"/>
        <v>0</v>
      </c>
      <c r="H388" s="118">
        <f t="shared" si="80"/>
        <v>0</v>
      </c>
      <c r="I388" s="118">
        <f t="shared" si="80"/>
        <v>0</v>
      </c>
      <c r="J388" s="115">
        <f t="shared" si="80"/>
        <v>5700</v>
      </c>
      <c r="K388" s="118">
        <f t="shared" si="80"/>
        <v>0</v>
      </c>
      <c r="L388" s="115">
        <f t="shared" si="80"/>
        <v>5700</v>
      </c>
    </row>
    <row r="389" spans="1:12">
      <c r="A389" s="7"/>
      <c r="B389" s="130"/>
      <c r="C389" s="129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3.5" customHeight="1">
      <c r="A390" s="7"/>
      <c r="B390" s="51">
        <v>66</v>
      </c>
      <c r="C390" s="129" t="s">
        <v>232</v>
      </c>
      <c r="D390" s="62"/>
      <c r="E390" s="62"/>
      <c r="F390" s="62"/>
      <c r="G390" s="62"/>
      <c r="H390" s="62"/>
      <c r="I390" s="62"/>
      <c r="J390" s="62"/>
      <c r="K390" s="62"/>
      <c r="L390" s="62"/>
    </row>
    <row r="391" spans="1:12" ht="25.5">
      <c r="A391" s="7"/>
      <c r="B391" s="29" t="s">
        <v>278</v>
      </c>
      <c r="C391" s="129" t="s">
        <v>254</v>
      </c>
      <c r="D391" s="95">
        <v>0</v>
      </c>
      <c r="E391" s="99">
        <v>0</v>
      </c>
      <c r="F391" s="95">
        <v>0</v>
      </c>
      <c r="G391" s="95">
        <v>0</v>
      </c>
      <c r="H391" s="95">
        <v>0</v>
      </c>
      <c r="I391" s="95">
        <v>0</v>
      </c>
      <c r="J391" s="86">
        <v>3000</v>
      </c>
      <c r="K391" s="95">
        <v>0</v>
      </c>
      <c r="L391" s="88">
        <f>SUM(J391:K391)</f>
        <v>3000</v>
      </c>
    </row>
    <row r="392" spans="1:12">
      <c r="A392" s="7" t="s">
        <v>11</v>
      </c>
      <c r="B392" s="45">
        <v>0.66</v>
      </c>
      <c r="C392" s="129" t="s">
        <v>232</v>
      </c>
      <c r="D392" s="116">
        <f t="shared" ref="D392:L392" si="81">SUM(D391:D391)</f>
        <v>0</v>
      </c>
      <c r="E392" s="116">
        <f t="shared" si="81"/>
        <v>0</v>
      </c>
      <c r="F392" s="116">
        <f t="shared" si="81"/>
        <v>0</v>
      </c>
      <c r="G392" s="116">
        <f t="shared" si="81"/>
        <v>0</v>
      </c>
      <c r="H392" s="116">
        <f t="shared" si="81"/>
        <v>0</v>
      </c>
      <c r="I392" s="116">
        <f t="shared" si="81"/>
        <v>0</v>
      </c>
      <c r="J392" s="117">
        <f t="shared" si="81"/>
        <v>3000</v>
      </c>
      <c r="K392" s="116">
        <f t="shared" si="81"/>
        <v>0</v>
      </c>
      <c r="L392" s="117">
        <f t="shared" si="81"/>
        <v>3000</v>
      </c>
    </row>
    <row r="393" spans="1:12" ht="25.5">
      <c r="A393" s="7" t="s">
        <v>11</v>
      </c>
      <c r="B393" s="51">
        <v>13</v>
      </c>
      <c r="C393" s="129" t="s">
        <v>270</v>
      </c>
      <c r="D393" s="116">
        <f>D392+D388+D383+D379+D375</f>
        <v>0</v>
      </c>
      <c r="E393" s="116">
        <f t="shared" ref="E393:L393" si="82">E392+E388+E383+E379+E375</f>
        <v>0</v>
      </c>
      <c r="F393" s="116">
        <f t="shared" si="82"/>
        <v>0</v>
      </c>
      <c r="G393" s="116">
        <f t="shared" si="82"/>
        <v>0</v>
      </c>
      <c r="H393" s="116">
        <f t="shared" si="82"/>
        <v>0</v>
      </c>
      <c r="I393" s="116">
        <f t="shared" si="82"/>
        <v>0</v>
      </c>
      <c r="J393" s="117">
        <f t="shared" si="82"/>
        <v>22800</v>
      </c>
      <c r="K393" s="116">
        <f t="shared" si="82"/>
        <v>0</v>
      </c>
      <c r="L393" s="117">
        <f t="shared" si="82"/>
        <v>22800</v>
      </c>
    </row>
    <row r="394" spans="1:12" ht="14.1" customHeight="1">
      <c r="A394" s="7" t="s">
        <v>11</v>
      </c>
      <c r="B394" s="46">
        <v>2.11</v>
      </c>
      <c r="C394" s="26" t="s">
        <v>147</v>
      </c>
      <c r="D394" s="85">
        <f t="shared" ref="D394:L394" si="83">D368+D350+D360+D342+D333+D323+D393</f>
        <v>48202</v>
      </c>
      <c r="E394" s="85">
        <f t="shared" si="83"/>
        <v>22599</v>
      </c>
      <c r="F394" s="85">
        <f t="shared" si="83"/>
        <v>78167</v>
      </c>
      <c r="G394" s="85">
        <f t="shared" si="83"/>
        <v>23535</v>
      </c>
      <c r="H394" s="85">
        <f t="shared" si="83"/>
        <v>79667</v>
      </c>
      <c r="I394" s="85">
        <f t="shared" si="83"/>
        <v>23535</v>
      </c>
      <c r="J394" s="85">
        <f t="shared" si="83"/>
        <v>86770</v>
      </c>
      <c r="K394" s="85">
        <f t="shared" si="83"/>
        <v>25590</v>
      </c>
      <c r="L394" s="85">
        <f t="shared" si="83"/>
        <v>112360</v>
      </c>
    </row>
    <row r="395" spans="1:12" ht="14.1" customHeight="1">
      <c r="A395" s="7"/>
      <c r="B395" s="37"/>
      <c r="C395" s="26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4.1" customHeight="1">
      <c r="A396" s="7"/>
      <c r="B396" s="46">
        <v>2.1110000000000002</v>
      </c>
      <c r="C396" s="26" t="s">
        <v>169</v>
      </c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25.5">
      <c r="B397" s="51">
        <v>13</v>
      </c>
      <c r="C397" s="129" t="s">
        <v>306</v>
      </c>
      <c r="D397" s="86"/>
      <c r="E397" s="86"/>
      <c r="F397" s="86"/>
      <c r="G397" s="86"/>
      <c r="H397" s="86"/>
      <c r="I397" s="86"/>
      <c r="J397" s="86"/>
      <c r="K397" s="86"/>
      <c r="L397" s="86"/>
    </row>
    <row r="398" spans="1:12" ht="12.95" customHeight="1">
      <c r="B398" s="130">
        <v>61</v>
      </c>
      <c r="C398" s="129" t="s">
        <v>170</v>
      </c>
      <c r="D398" s="86"/>
      <c r="E398" s="86"/>
      <c r="F398" s="86"/>
      <c r="G398" s="86"/>
      <c r="H398" s="86"/>
      <c r="I398" s="86"/>
      <c r="J398" s="86"/>
      <c r="K398" s="86"/>
      <c r="L398" s="86"/>
    </row>
    <row r="399" spans="1:12" ht="25.5">
      <c r="A399" s="7"/>
      <c r="B399" s="29" t="s">
        <v>279</v>
      </c>
      <c r="C399" s="129" t="s">
        <v>192</v>
      </c>
      <c r="D399" s="98">
        <v>0</v>
      </c>
      <c r="E399" s="98">
        <v>0</v>
      </c>
      <c r="F399" s="95">
        <v>0</v>
      </c>
      <c r="G399" s="95">
        <v>0</v>
      </c>
      <c r="H399" s="99">
        <v>0</v>
      </c>
      <c r="I399" s="96">
        <v>0</v>
      </c>
      <c r="J399" s="86">
        <v>5</v>
      </c>
      <c r="K399" s="95">
        <v>0</v>
      </c>
      <c r="L399" s="86">
        <f>SUM(J399:K399)</f>
        <v>5</v>
      </c>
    </row>
    <row r="400" spans="1:12" ht="25.5">
      <c r="A400" s="14" t="s">
        <v>11</v>
      </c>
      <c r="B400" s="51">
        <v>13</v>
      </c>
      <c r="C400" s="129" t="s">
        <v>306</v>
      </c>
      <c r="D400" s="118">
        <f t="shared" ref="D400:L400" si="84">D399</f>
        <v>0</v>
      </c>
      <c r="E400" s="118">
        <f t="shared" si="84"/>
        <v>0</v>
      </c>
      <c r="F400" s="118">
        <f t="shared" si="84"/>
        <v>0</v>
      </c>
      <c r="G400" s="118">
        <f t="shared" si="84"/>
        <v>0</v>
      </c>
      <c r="H400" s="118">
        <f t="shared" si="84"/>
        <v>0</v>
      </c>
      <c r="I400" s="118">
        <f t="shared" si="84"/>
        <v>0</v>
      </c>
      <c r="J400" s="115">
        <f t="shared" si="84"/>
        <v>5</v>
      </c>
      <c r="K400" s="118">
        <f t="shared" si="84"/>
        <v>0</v>
      </c>
      <c r="L400" s="115">
        <f t="shared" si="84"/>
        <v>5</v>
      </c>
    </row>
    <row r="401" spans="1:12" ht="14.1" customHeight="1">
      <c r="A401" s="7"/>
      <c r="B401" s="46"/>
      <c r="C401" s="26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4.1" customHeight="1">
      <c r="A402" s="7"/>
      <c r="B402" s="130">
        <v>61</v>
      </c>
      <c r="C402" s="129" t="s">
        <v>170</v>
      </c>
      <c r="D402" s="62"/>
      <c r="E402" s="10"/>
      <c r="F402" s="10"/>
      <c r="G402" s="10"/>
      <c r="H402" s="10"/>
      <c r="I402" s="10"/>
      <c r="J402" s="10"/>
      <c r="K402" s="10"/>
      <c r="L402" s="10"/>
    </row>
    <row r="403" spans="1:12" ht="14.1" customHeight="1">
      <c r="A403" s="7"/>
      <c r="B403" s="130" t="s">
        <v>171</v>
      </c>
      <c r="C403" s="129" t="s">
        <v>18</v>
      </c>
      <c r="D403" s="95">
        <v>0</v>
      </c>
      <c r="E403" s="86">
        <v>6523</v>
      </c>
      <c r="F403" s="95">
        <v>0</v>
      </c>
      <c r="G403" s="86">
        <v>7258</v>
      </c>
      <c r="H403" s="95">
        <v>0</v>
      </c>
      <c r="I403" s="86">
        <v>7258</v>
      </c>
      <c r="J403" s="95">
        <v>0</v>
      </c>
      <c r="K403" s="86">
        <v>6935</v>
      </c>
      <c r="L403" s="86">
        <f t="shared" ref="L403:L408" si="85">SUM(J403:K403)</f>
        <v>6935</v>
      </c>
    </row>
    <row r="404" spans="1:12" ht="14.1" customHeight="1">
      <c r="A404" s="7"/>
      <c r="B404" s="130" t="s">
        <v>172</v>
      </c>
      <c r="C404" s="129" t="s">
        <v>47</v>
      </c>
      <c r="D404" s="86">
        <v>1290</v>
      </c>
      <c r="E404" s="99">
        <v>0</v>
      </c>
      <c r="F404" s="86">
        <v>1000</v>
      </c>
      <c r="G404" s="95">
        <v>0</v>
      </c>
      <c r="H404" s="86">
        <v>1000</v>
      </c>
      <c r="I404" s="95">
        <v>0</v>
      </c>
      <c r="J404" s="86">
        <v>1410</v>
      </c>
      <c r="K404" s="95">
        <v>0</v>
      </c>
      <c r="L404" s="86">
        <f t="shared" si="85"/>
        <v>1410</v>
      </c>
    </row>
    <row r="405" spans="1:12" ht="14.1" customHeight="1">
      <c r="A405" s="7"/>
      <c r="B405" s="130" t="s">
        <v>173</v>
      </c>
      <c r="C405" s="129" t="s">
        <v>20</v>
      </c>
      <c r="D405" s="99">
        <v>0</v>
      </c>
      <c r="E405" s="86">
        <v>18</v>
      </c>
      <c r="F405" s="99">
        <v>0</v>
      </c>
      <c r="G405" s="86">
        <v>25</v>
      </c>
      <c r="H405" s="99">
        <v>0</v>
      </c>
      <c r="I405" s="86">
        <v>25</v>
      </c>
      <c r="J405" s="99">
        <v>0</v>
      </c>
      <c r="K405" s="86">
        <v>25</v>
      </c>
      <c r="L405" s="86">
        <f t="shared" si="85"/>
        <v>25</v>
      </c>
    </row>
    <row r="406" spans="1:12" ht="14.1" customHeight="1">
      <c r="A406" s="7"/>
      <c r="B406" s="130" t="s">
        <v>174</v>
      </c>
      <c r="C406" s="129" t="s">
        <v>22</v>
      </c>
      <c r="D406" s="95">
        <v>0</v>
      </c>
      <c r="E406" s="86">
        <v>156</v>
      </c>
      <c r="F406" s="95">
        <v>0</v>
      </c>
      <c r="G406" s="86">
        <v>160</v>
      </c>
      <c r="H406" s="95">
        <v>0</v>
      </c>
      <c r="I406" s="86">
        <v>160</v>
      </c>
      <c r="J406" s="95">
        <v>0</v>
      </c>
      <c r="K406" s="86">
        <v>160</v>
      </c>
      <c r="L406" s="86">
        <f t="shared" si="85"/>
        <v>160</v>
      </c>
    </row>
    <row r="407" spans="1:12" ht="14.1" customHeight="1">
      <c r="A407" s="28"/>
      <c r="B407" s="54" t="s">
        <v>175</v>
      </c>
      <c r="C407" s="55" t="s">
        <v>176</v>
      </c>
      <c r="D407" s="85">
        <v>2999</v>
      </c>
      <c r="E407" s="97">
        <v>0</v>
      </c>
      <c r="F407" s="85">
        <v>3000</v>
      </c>
      <c r="G407" s="97">
        <v>0</v>
      </c>
      <c r="H407" s="85">
        <v>3000</v>
      </c>
      <c r="I407" s="97">
        <v>0</v>
      </c>
      <c r="J407" s="97">
        <v>0</v>
      </c>
      <c r="K407" s="97">
        <v>0</v>
      </c>
      <c r="L407" s="97">
        <f t="shared" si="85"/>
        <v>0</v>
      </c>
    </row>
    <row r="408" spans="1:12" ht="25.5">
      <c r="A408" s="7"/>
      <c r="B408" s="29" t="s">
        <v>79</v>
      </c>
      <c r="C408" s="129" t="s">
        <v>192</v>
      </c>
      <c r="D408" s="87">
        <v>140</v>
      </c>
      <c r="E408" s="98">
        <v>0</v>
      </c>
      <c r="F408" s="86">
        <v>5000</v>
      </c>
      <c r="G408" s="95">
        <v>0</v>
      </c>
      <c r="H408" s="88">
        <v>5000</v>
      </c>
      <c r="I408" s="96">
        <v>0</v>
      </c>
      <c r="J408" s="95">
        <v>0</v>
      </c>
      <c r="K408" s="95">
        <v>0</v>
      </c>
      <c r="L408" s="95">
        <f t="shared" si="85"/>
        <v>0</v>
      </c>
    </row>
    <row r="409" spans="1:12" ht="25.5">
      <c r="A409" s="14" t="s">
        <v>11</v>
      </c>
      <c r="B409" s="6">
        <v>61</v>
      </c>
      <c r="C409" s="4" t="s">
        <v>212</v>
      </c>
      <c r="D409" s="115">
        <f t="shared" ref="D409:L409" si="86">SUM(D402:D408)</f>
        <v>4429</v>
      </c>
      <c r="E409" s="115">
        <f t="shared" si="86"/>
        <v>6697</v>
      </c>
      <c r="F409" s="115">
        <f t="shared" si="86"/>
        <v>9000</v>
      </c>
      <c r="G409" s="115">
        <f t="shared" si="86"/>
        <v>7443</v>
      </c>
      <c r="H409" s="115">
        <f t="shared" si="86"/>
        <v>9000</v>
      </c>
      <c r="I409" s="115">
        <f t="shared" si="86"/>
        <v>7443</v>
      </c>
      <c r="J409" s="115">
        <f t="shared" si="86"/>
        <v>1410</v>
      </c>
      <c r="K409" s="115">
        <f>SUM(K402:K408)</f>
        <v>7120</v>
      </c>
      <c r="L409" s="115">
        <f t="shared" si="86"/>
        <v>8530</v>
      </c>
    </row>
    <row r="410" spans="1:12" ht="13.5" customHeight="1">
      <c r="A410" s="7" t="s">
        <v>11</v>
      </c>
      <c r="B410" s="46">
        <v>2.1110000000000002</v>
      </c>
      <c r="C410" s="26" t="s">
        <v>169</v>
      </c>
      <c r="D410" s="115">
        <f t="shared" ref="D410:L410" si="87">D409+D400</f>
        <v>4429</v>
      </c>
      <c r="E410" s="115">
        <f t="shared" si="87"/>
        <v>6697</v>
      </c>
      <c r="F410" s="115">
        <f t="shared" si="87"/>
        <v>9000</v>
      </c>
      <c r="G410" s="115">
        <f t="shared" si="87"/>
        <v>7443</v>
      </c>
      <c r="H410" s="115">
        <f t="shared" si="87"/>
        <v>9000</v>
      </c>
      <c r="I410" s="115">
        <f t="shared" si="87"/>
        <v>7443</v>
      </c>
      <c r="J410" s="115">
        <f t="shared" si="87"/>
        <v>1415</v>
      </c>
      <c r="K410" s="115">
        <f t="shared" si="87"/>
        <v>7120</v>
      </c>
      <c r="L410" s="115">
        <f t="shared" si="87"/>
        <v>8535</v>
      </c>
    </row>
    <row r="411" spans="1:12" ht="13.5" customHeight="1">
      <c r="A411" s="7"/>
      <c r="B411" s="130"/>
      <c r="C411" s="129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3.5" customHeight="1">
      <c r="B412" s="38">
        <v>2.1120000000000001</v>
      </c>
      <c r="C412" s="25" t="s">
        <v>177</v>
      </c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3.5" customHeight="1">
      <c r="B413" s="6">
        <v>45</v>
      </c>
      <c r="C413" s="4" t="s">
        <v>23</v>
      </c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3.5" customHeight="1">
      <c r="B414" s="6" t="s">
        <v>58</v>
      </c>
      <c r="C414" s="4" t="s">
        <v>18</v>
      </c>
      <c r="D414" s="95">
        <v>0</v>
      </c>
      <c r="E414" s="86">
        <v>6466</v>
      </c>
      <c r="F414" s="95">
        <v>0</v>
      </c>
      <c r="G414" s="86">
        <v>6651</v>
      </c>
      <c r="H414" s="95">
        <v>0</v>
      </c>
      <c r="I414" s="86">
        <v>6651</v>
      </c>
      <c r="J414" s="95">
        <v>0</v>
      </c>
      <c r="K414" s="86">
        <v>7967</v>
      </c>
      <c r="L414" s="86">
        <f t="shared" ref="L414:L419" si="88">SUM(J414:K414)</f>
        <v>7967</v>
      </c>
    </row>
    <row r="415" spans="1:12" ht="13.5" customHeight="1">
      <c r="A415" s="7"/>
      <c r="B415" s="29" t="s">
        <v>178</v>
      </c>
      <c r="C415" s="129" t="s">
        <v>47</v>
      </c>
      <c r="D415" s="86">
        <v>5312</v>
      </c>
      <c r="E415" s="96">
        <v>0</v>
      </c>
      <c r="F415" s="86">
        <v>3940</v>
      </c>
      <c r="G415" s="95">
        <v>0</v>
      </c>
      <c r="H415" s="86">
        <v>3940</v>
      </c>
      <c r="I415" s="95">
        <v>0</v>
      </c>
      <c r="J415" s="86">
        <v>5320</v>
      </c>
      <c r="K415" s="95">
        <v>0</v>
      </c>
      <c r="L415" s="86">
        <f t="shared" si="88"/>
        <v>5320</v>
      </c>
    </row>
    <row r="416" spans="1:12" ht="13.5" customHeight="1">
      <c r="A416" s="7"/>
      <c r="B416" s="29" t="s">
        <v>59</v>
      </c>
      <c r="C416" s="129" t="s">
        <v>20</v>
      </c>
      <c r="D416" s="95">
        <v>0</v>
      </c>
      <c r="E416" s="86">
        <v>35</v>
      </c>
      <c r="F416" s="95">
        <v>0</v>
      </c>
      <c r="G416" s="86">
        <v>35</v>
      </c>
      <c r="H416" s="95">
        <v>0</v>
      </c>
      <c r="I416" s="86">
        <v>35</v>
      </c>
      <c r="J416" s="95">
        <v>0</v>
      </c>
      <c r="K416" s="86">
        <v>35</v>
      </c>
      <c r="L416" s="86">
        <f t="shared" si="88"/>
        <v>35</v>
      </c>
    </row>
    <row r="417" spans="1:12" ht="13.5" customHeight="1">
      <c r="A417" s="7"/>
      <c r="B417" s="29" t="s">
        <v>60</v>
      </c>
      <c r="C417" s="129" t="s">
        <v>22</v>
      </c>
      <c r="D417" s="95">
        <v>0</v>
      </c>
      <c r="E417" s="86">
        <v>65</v>
      </c>
      <c r="F417" s="95">
        <v>0</v>
      </c>
      <c r="G417" s="86">
        <v>185</v>
      </c>
      <c r="H417" s="95">
        <v>0</v>
      </c>
      <c r="I417" s="86">
        <v>185</v>
      </c>
      <c r="J417" s="95">
        <v>0</v>
      </c>
      <c r="K417" s="86">
        <v>185</v>
      </c>
      <c r="L417" s="86">
        <f t="shared" si="88"/>
        <v>185</v>
      </c>
    </row>
    <row r="418" spans="1:12" ht="13.5" customHeight="1">
      <c r="A418" s="7"/>
      <c r="B418" s="29" t="s">
        <v>61</v>
      </c>
      <c r="C418" s="129" t="s">
        <v>55</v>
      </c>
      <c r="D418" s="95">
        <v>0</v>
      </c>
      <c r="E418" s="84">
        <v>2620</v>
      </c>
      <c r="F418" s="95">
        <v>0</v>
      </c>
      <c r="G418" s="86">
        <v>2500</v>
      </c>
      <c r="H418" s="95">
        <v>0</v>
      </c>
      <c r="I418" s="86">
        <v>2500</v>
      </c>
      <c r="J418" s="95">
        <v>0</v>
      </c>
      <c r="K418" s="86">
        <v>2500</v>
      </c>
      <c r="L418" s="86">
        <f t="shared" si="88"/>
        <v>2500</v>
      </c>
    </row>
    <row r="419" spans="1:12" ht="13.5" customHeight="1">
      <c r="A419" s="7"/>
      <c r="B419" s="29" t="s">
        <v>152</v>
      </c>
      <c r="C419" s="129" t="s">
        <v>233</v>
      </c>
      <c r="D419" s="95">
        <v>0</v>
      </c>
      <c r="E419" s="86">
        <v>2386</v>
      </c>
      <c r="F419" s="95">
        <v>0</v>
      </c>
      <c r="G419" s="86">
        <v>3502</v>
      </c>
      <c r="H419" s="95">
        <v>0</v>
      </c>
      <c r="I419" s="86">
        <v>3502</v>
      </c>
      <c r="J419" s="95">
        <v>0</v>
      </c>
      <c r="K419" s="86">
        <v>3708</v>
      </c>
      <c r="L419" s="86">
        <f t="shared" si="88"/>
        <v>3708</v>
      </c>
    </row>
    <row r="420" spans="1:12" ht="13.5" customHeight="1">
      <c r="A420" s="7" t="s">
        <v>11</v>
      </c>
      <c r="B420" s="130">
        <v>45</v>
      </c>
      <c r="C420" s="129" t="s">
        <v>23</v>
      </c>
      <c r="D420" s="115">
        <f t="shared" ref="D420:L420" si="89">SUM(D414:D419)</f>
        <v>5312</v>
      </c>
      <c r="E420" s="115">
        <f t="shared" si="89"/>
        <v>11572</v>
      </c>
      <c r="F420" s="115">
        <f t="shared" si="89"/>
        <v>3940</v>
      </c>
      <c r="G420" s="115">
        <f t="shared" si="89"/>
        <v>12873</v>
      </c>
      <c r="H420" s="115">
        <f t="shared" si="89"/>
        <v>3940</v>
      </c>
      <c r="I420" s="115">
        <f t="shared" si="89"/>
        <v>12873</v>
      </c>
      <c r="J420" s="115">
        <f t="shared" si="89"/>
        <v>5320</v>
      </c>
      <c r="K420" s="115">
        <f>SUM(K414:K419)</f>
        <v>14395</v>
      </c>
      <c r="L420" s="115">
        <f t="shared" si="89"/>
        <v>19715</v>
      </c>
    </row>
    <row r="421" spans="1:12" ht="13.5" customHeight="1">
      <c r="A421" s="7"/>
      <c r="B421" s="130"/>
      <c r="C421" s="129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3.5" customHeight="1">
      <c r="A422" s="7"/>
      <c r="B422" s="53">
        <v>48</v>
      </c>
      <c r="C422" s="129" t="s">
        <v>35</v>
      </c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3.5" customHeight="1">
      <c r="A423" s="7"/>
      <c r="B423" s="53" t="s">
        <v>161</v>
      </c>
      <c r="C423" s="129" t="s">
        <v>47</v>
      </c>
      <c r="D423" s="86">
        <v>379</v>
      </c>
      <c r="E423" s="95">
        <v>0</v>
      </c>
      <c r="F423" s="86">
        <v>290</v>
      </c>
      <c r="G423" s="95">
        <v>0</v>
      </c>
      <c r="H423" s="86">
        <v>290</v>
      </c>
      <c r="I423" s="95">
        <v>0</v>
      </c>
      <c r="J423" s="86">
        <v>410</v>
      </c>
      <c r="K423" s="95">
        <v>0</v>
      </c>
      <c r="L423" s="86">
        <f>SUM(J423:K423)</f>
        <v>410</v>
      </c>
    </row>
    <row r="424" spans="1:12" ht="13.5" customHeight="1">
      <c r="A424" s="7"/>
      <c r="B424" s="29" t="s">
        <v>162</v>
      </c>
      <c r="C424" s="129" t="s">
        <v>233</v>
      </c>
      <c r="D424" s="95">
        <v>0</v>
      </c>
      <c r="E424" s="86">
        <v>95</v>
      </c>
      <c r="F424" s="95">
        <v>0</v>
      </c>
      <c r="G424" s="95">
        <v>0</v>
      </c>
      <c r="H424" s="95">
        <v>0</v>
      </c>
      <c r="I424" s="95">
        <v>0</v>
      </c>
      <c r="J424" s="95">
        <v>0</v>
      </c>
      <c r="K424" s="95">
        <v>0</v>
      </c>
      <c r="L424" s="95">
        <f>SUM(J424:K424)</f>
        <v>0</v>
      </c>
    </row>
    <row r="425" spans="1:12" ht="13.5" customHeight="1">
      <c r="A425" s="7" t="s">
        <v>11</v>
      </c>
      <c r="B425" s="53">
        <v>48</v>
      </c>
      <c r="C425" s="129" t="s">
        <v>35</v>
      </c>
      <c r="D425" s="115">
        <f t="shared" ref="D425:L425" si="90">SUM(D423:D424)</f>
        <v>379</v>
      </c>
      <c r="E425" s="115">
        <f t="shared" si="90"/>
        <v>95</v>
      </c>
      <c r="F425" s="115">
        <f t="shared" si="90"/>
        <v>290</v>
      </c>
      <c r="G425" s="118">
        <f t="shared" si="90"/>
        <v>0</v>
      </c>
      <c r="H425" s="115">
        <f t="shared" si="90"/>
        <v>290</v>
      </c>
      <c r="I425" s="118">
        <f t="shared" si="90"/>
        <v>0</v>
      </c>
      <c r="J425" s="115">
        <f t="shared" si="90"/>
        <v>410</v>
      </c>
      <c r="K425" s="118">
        <f>SUM(K423:K424)</f>
        <v>0</v>
      </c>
      <c r="L425" s="115">
        <f t="shared" si="90"/>
        <v>410</v>
      </c>
    </row>
    <row r="426" spans="1:12" ht="13.5" customHeight="1">
      <c r="A426" s="7" t="s">
        <v>11</v>
      </c>
      <c r="B426" s="46">
        <v>2.1120000000000001</v>
      </c>
      <c r="C426" s="26" t="s">
        <v>177</v>
      </c>
      <c r="D426" s="115">
        <f t="shared" ref="D426:L426" si="91">SUM(D425,D420)</f>
        <v>5691</v>
      </c>
      <c r="E426" s="115">
        <f t="shared" si="91"/>
        <v>11667</v>
      </c>
      <c r="F426" s="115">
        <f t="shared" si="91"/>
        <v>4230</v>
      </c>
      <c r="G426" s="115">
        <f t="shared" si="91"/>
        <v>12873</v>
      </c>
      <c r="H426" s="115">
        <f t="shared" si="91"/>
        <v>4230</v>
      </c>
      <c r="I426" s="115">
        <f t="shared" si="91"/>
        <v>12873</v>
      </c>
      <c r="J426" s="115">
        <f t="shared" si="91"/>
        <v>5730</v>
      </c>
      <c r="K426" s="115">
        <f>SUM(K425,K420)</f>
        <v>14395</v>
      </c>
      <c r="L426" s="115">
        <f t="shared" si="91"/>
        <v>20125</v>
      </c>
    </row>
    <row r="427" spans="1:12" ht="13.5" customHeight="1">
      <c r="A427" s="7"/>
      <c r="B427" s="46"/>
      <c r="C427" s="26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3.5" customHeight="1">
      <c r="A428" s="7"/>
      <c r="B428" s="46">
        <v>2.8</v>
      </c>
      <c r="C428" s="58" t="s">
        <v>45</v>
      </c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25.5">
      <c r="A429" s="7"/>
      <c r="B429" s="51">
        <v>64</v>
      </c>
      <c r="C429" s="52" t="s">
        <v>308</v>
      </c>
      <c r="D429" s="86"/>
      <c r="E429" s="95"/>
      <c r="F429" s="95"/>
      <c r="G429" s="95"/>
      <c r="H429" s="86"/>
      <c r="I429" s="95"/>
      <c r="J429" s="86"/>
      <c r="K429" s="95"/>
      <c r="L429" s="95"/>
    </row>
    <row r="430" spans="1:12" ht="13.5" customHeight="1">
      <c r="A430" s="7"/>
      <c r="B430" s="139" t="s">
        <v>244</v>
      </c>
      <c r="C430" s="52" t="s">
        <v>57</v>
      </c>
      <c r="D430" s="83">
        <v>3301</v>
      </c>
      <c r="E430" s="95">
        <v>0</v>
      </c>
      <c r="F430" s="95">
        <v>0</v>
      </c>
      <c r="G430" s="95">
        <v>0</v>
      </c>
      <c r="H430" s="95">
        <v>0</v>
      </c>
      <c r="I430" s="95">
        <v>0</v>
      </c>
      <c r="J430" s="95">
        <v>0</v>
      </c>
      <c r="K430" s="95">
        <v>0</v>
      </c>
      <c r="L430" s="95">
        <f>SUM(J430:K430)</f>
        <v>0</v>
      </c>
    </row>
    <row r="431" spans="1:12" ht="13.5" customHeight="1">
      <c r="A431" s="7"/>
      <c r="B431" s="46"/>
      <c r="C431" s="58"/>
      <c r="D431" s="86"/>
      <c r="E431" s="95"/>
      <c r="F431" s="86"/>
      <c r="G431" s="95"/>
      <c r="H431" s="86"/>
      <c r="I431" s="95"/>
      <c r="J431" s="86"/>
      <c r="K431" s="95"/>
      <c r="L431" s="95"/>
    </row>
    <row r="432" spans="1:12" ht="13.5" customHeight="1">
      <c r="A432" s="7"/>
      <c r="B432" s="51">
        <v>65</v>
      </c>
      <c r="C432" s="52" t="s">
        <v>255</v>
      </c>
      <c r="D432" s="86"/>
      <c r="E432" s="95"/>
      <c r="F432" s="86"/>
      <c r="G432" s="95"/>
      <c r="H432" s="86"/>
      <c r="I432" s="95"/>
      <c r="J432" s="86"/>
      <c r="K432" s="95"/>
      <c r="L432" s="95"/>
    </row>
    <row r="433" spans="1:12" ht="13.5" customHeight="1">
      <c r="A433" s="7"/>
      <c r="B433" s="139" t="s">
        <v>256</v>
      </c>
      <c r="C433" s="52" t="s">
        <v>57</v>
      </c>
      <c r="D433" s="86">
        <v>5976</v>
      </c>
      <c r="E433" s="95">
        <v>0</v>
      </c>
      <c r="F433" s="95">
        <v>0</v>
      </c>
      <c r="G433" s="95">
        <v>0</v>
      </c>
      <c r="H433" s="95">
        <v>0</v>
      </c>
      <c r="I433" s="95">
        <v>0</v>
      </c>
      <c r="J433" s="95">
        <v>0</v>
      </c>
      <c r="K433" s="95">
        <v>0</v>
      </c>
      <c r="L433" s="95">
        <f>SUM(J433:K433)</f>
        <v>0</v>
      </c>
    </row>
    <row r="434" spans="1:12" ht="13.5" customHeight="1">
      <c r="A434" s="7" t="s">
        <v>11</v>
      </c>
      <c r="B434" s="46">
        <v>2.8</v>
      </c>
      <c r="C434" s="58" t="s">
        <v>45</v>
      </c>
      <c r="D434" s="115">
        <f t="shared" ref="D434:L434" si="92">D433+D430</f>
        <v>9277</v>
      </c>
      <c r="E434" s="118">
        <f t="shared" si="92"/>
        <v>0</v>
      </c>
      <c r="F434" s="118">
        <f t="shared" si="92"/>
        <v>0</v>
      </c>
      <c r="G434" s="118">
        <f t="shared" si="92"/>
        <v>0</v>
      </c>
      <c r="H434" s="118">
        <f t="shared" si="92"/>
        <v>0</v>
      </c>
      <c r="I434" s="118">
        <f t="shared" si="92"/>
        <v>0</v>
      </c>
      <c r="J434" s="118">
        <f t="shared" si="92"/>
        <v>0</v>
      </c>
      <c r="K434" s="118">
        <f t="shared" si="92"/>
        <v>0</v>
      </c>
      <c r="L434" s="118">
        <f t="shared" si="92"/>
        <v>0</v>
      </c>
    </row>
    <row r="435" spans="1:12" ht="13.5" customHeight="1">
      <c r="A435" s="7" t="s">
        <v>11</v>
      </c>
      <c r="B435" s="47">
        <v>2</v>
      </c>
      <c r="C435" s="129" t="s">
        <v>234</v>
      </c>
      <c r="D435" s="115">
        <f t="shared" ref="D435:L435" si="93">D434+D426+D410+D394</f>
        <v>67599</v>
      </c>
      <c r="E435" s="115">
        <f t="shared" si="93"/>
        <v>40963</v>
      </c>
      <c r="F435" s="115">
        <f t="shared" si="93"/>
        <v>91397</v>
      </c>
      <c r="G435" s="115">
        <f t="shared" si="93"/>
        <v>43851</v>
      </c>
      <c r="H435" s="115">
        <f t="shared" si="93"/>
        <v>92897</v>
      </c>
      <c r="I435" s="115">
        <f t="shared" si="93"/>
        <v>43851</v>
      </c>
      <c r="J435" s="115">
        <f t="shared" si="93"/>
        <v>93915</v>
      </c>
      <c r="K435" s="115">
        <f t="shared" si="93"/>
        <v>47105</v>
      </c>
      <c r="L435" s="115">
        <f t="shared" si="93"/>
        <v>141020</v>
      </c>
    </row>
    <row r="436" spans="1:12" ht="13.5" customHeight="1">
      <c r="A436" s="28" t="s">
        <v>11</v>
      </c>
      <c r="B436" s="91">
        <v>2406</v>
      </c>
      <c r="C436" s="90" t="s">
        <v>1</v>
      </c>
      <c r="D436" s="115">
        <f t="shared" ref="D436:L436" si="94">D435+D315</f>
        <v>320846</v>
      </c>
      <c r="E436" s="115">
        <f t="shared" si="94"/>
        <v>262415</v>
      </c>
      <c r="F436" s="115">
        <f t="shared" si="94"/>
        <v>1003657</v>
      </c>
      <c r="G436" s="115">
        <f t="shared" si="94"/>
        <v>265704</v>
      </c>
      <c r="H436" s="115">
        <f t="shared" si="94"/>
        <v>1031906</v>
      </c>
      <c r="I436" s="115">
        <f t="shared" si="94"/>
        <v>316404</v>
      </c>
      <c r="J436" s="115">
        <f t="shared" si="94"/>
        <v>1161405</v>
      </c>
      <c r="K436" s="115">
        <f t="shared" si="94"/>
        <v>337090</v>
      </c>
      <c r="L436" s="115">
        <f t="shared" si="94"/>
        <v>1498495</v>
      </c>
    </row>
    <row r="437" spans="1:12" ht="1.5" customHeight="1">
      <c r="A437" s="7"/>
      <c r="B437" s="37"/>
      <c r="C437" s="129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3.35" customHeight="1">
      <c r="A438" s="7" t="s">
        <v>13</v>
      </c>
      <c r="B438" s="37">
        <v>3435</v>
      </c>
      <c r="C438" s="26" t="s">
        <v>2</v>
      </c>
      <c r="D438" s="61"/>
      <c r="E438" s="61"/>
      <c r="F438" s="61"/>
      <c r="G438" s="61"/>
      <c r="H438" s="61"/>
      <c r="I438" s="61"/>
      <c r="J438" s="61"/>
      <c r="K438" s="61"/>
      <c r="L438" s="61"/>
    </row>
    <row r="439" spans="1:12" ht="27.95" customHeight="1">
      <c r="A439" s="7"/>
      <c r="B439" s="47">
        <v>3</v>
      </c>
      <c r="C439" s="129" t="s">
        <v>179</v>
      </c>
      <c r="D439" s="62"/>
      <c r="E439" s="62"/>
      <c r="F439" s="62"/>
      <c r="G439" s="62"/>
      <c r="H439" s="62"/>
      <c r="I439" s="62"/>
      <c r="J439" s="62"/>
      <c r="K439" s="62"/>
      <c r="L439" s="62"/>
    </row>
    <row r="440" spans="1:12" ht="13.35" customHeight="1">
      <c r="A440" s="7"/>
      <c r="B440" s="46">
        <v>3.0009999999999999</v>
      </c>
      <c r="C440" s="26" t="s">
        <v>14</v>
      </c>
      <c r="D440" s="62"/>
      <c r="E440" s="62"/>
      <c r="F440" s="62"/>
      <c r="G440" s="62"/>
      <c r="H440" s="62"/>
      <c r="I440" s="62"/>
      <c r="J440" s="62"/>
      <c r="K440" s="62"/>
      <c r="L440" s="62"/>
    </row>
    <row r="441" spans="1:12" ht="13.35" customHeight="1">
      <c r="A441" s="7"/>
      <c r="B441" s="45">
        <v>0.44</v>
      </c>
      <c r="C441" s="129" t="s">
        <v>16</v>
      </c>
      <c r="D441" s="62"/>
      <c r="E441" s="62"/>
      <c r="F441" s="62"/>
      <c r="G441" s="62"/>
      <c r="H441" s="62"/>
      <c r="I441" s="62"/>
      <c r="J441" s="62"/>
      <c r="K441" s="62"/>
      <c r="L441" s="62"/>
    </row>
    <row r="442" spans="1:12" ht="13.35" customHeight="1">
      <c r="A442" s="7"/>
      <c r="B442" s="29" t="s">
        <v>180</v>
      </c>
      <c r="C442" s="129" t="s">
        <v>18</v>
      </c>
      <c r="D442" s="88">
        <v>1633</v>
      </c>
      <c r="E442" s="95">
        <v>0</v>
      </c>
      <c r="F442" s="88">
        <v>1800</v>
      </c>
      <c r="G442" s="95">
        <v>0</v>
      </c>
      <c r="H442" s="88">
        <v>1800</v>
      </c>
      <c r="I442" s="95">
        <v>0</v>
      </c>
      <c r="J442" s="88">
        <v>2100</v>
      </c>
      <c r="K442" s="95">
        <v>0</v>
      </c>
      <c r="L442" s="86">
        <f>SUM(J442:K442)</f>
        <v>2100</v>
      </c>
    </row>
    <row r="443" spans="1:12" ht="14.1" customHeight="1">
      <c r="A443" s="7"/>
      <c r="B443" s="29" t="s">
        <v>181</v>
      </c>
      <c r="C443" s="129" t="s">
        <v>22</v>
      </c>
      <c r="D443" s="88">
        <v>134</v>
      </c>
      <c r="E443" s="95">
        <v>0</v>
      </c>
      <c r="F443" s="88">
        <v>125</v>
      </c>
      <c r="G443" s="95">
        <v>0</v>
      </c>
      <c r="H443" s="88">
        <v>125</v>
      </c>
      <c r="I443" s="95">
        <v>0</v>
      </c>
      <c r="J443" s="88">
        <v>90</v>
      </c>
      <c r="K443" s="95">
        <v>0</v>
      </c>
      <c r="L443" s="86">
        <f>SUM(J443:K443)</f>
        <v>90</v>
      </c>
    </row>
    <row r="444" spans="1:12" ht="14.1" customHeight="1">
      <c r="A444" s="7"/>
      <c r="B444" s="29" t="s">
        <v>182</v>
      </c>
      <c r="C444" s="129" t="s">
        <v>310</v>
      </c>
      <c r="D444" s="86">
        <v>720</v>
      </c>
      <c r="E444" s="95">
        <v>0</v>
      </c>
      <c r="F444" s="86">
        <v>1500</v>
      </c>
      <c r="G444" s="95">
        <v>0</v>
      </c>
      <c r="H444" s="86">
        <v>1500</v>
      </c>
      <c r="I444" s="95">
        <v>0</v>
      </c>
      <c r="J444" s="95">
        <v>0</v>
      </c>
      <c r="K444" s="95">
        <v>0</v>
      </c>
      <c r="L444" s="95">
        <f>SUM(J444:K444)</f>
        <v>0</v>
      </c>
    </row>
    <row r="445" spans="1:12" ht="14.1" customHeight="1">
      <c r="A445" s="7" t="s">
        <v>11</v>
      </c>
      <c r="B445" s="45">
        <v>0.44</v>
      </c>
      <c r="C445" s="129" t="s">
        <v>16</v>
      </c>
      <c r="D445" s="115">
        <f t="shared" ref="D445:L445" si="95">SUM(D442:D444)</f>
        <v>2487</v>
      </c>
      <c r="E445" s="118">
        <f t="shared" si="95"/>
        <v>0</v>
      </c>
      <c r="F445" s="115">
        <f t="shared" si="95"/>
        <v>3425</v>
      </c>
      <c r="G445" s="118">
        <f t="shared" si="95"/>
        <v>0</v>
      </c>
      <c r="H445" s="115">
        <f t="shared" si="95"/>
        <v>3425</v>
      </c>
      <c r="I445" s="118">
        <f t="shared" si="95"/>
        <v>0</v>
      </c>
      <c r="J445" s="115">
        <f t="shared" si="95"/>
        <v>2190</v>
      </c>
      <c r="K445" s="118">
        <f>SUM(K442:K444)</f>
        <v>0</v>
      </c>
      <c r="L445" s="115">
        <f t="shared" si="95"/>
        <v>2190</v>
      </c>
    </row>
    <row r="446" spans="1:12" ht="15" customHeight="1">
      <c r="A446" s="7"/>
      <c r="B446" s="45"/>
      <c r="C446" s="129"/>
      <c r="D446" s="113"/>
      <c r="E446" s="104"/>
      <c r="F446" s="113"/>
      <c r="G446" s="104"/>
      <c r="H446" s="113"/>
      <c r="I446" s="104"/>
      <c r="J446" s="113"/>
      <c r="K446" s="104"/>
      <c r="L446" s="113"/>
    </row>
    <row r="447" spans="1:12" ht="27.95" customHeight="1">
      <c r="A447" s="7"/>
      <c r="B447" s="130">
        <v>12</v>
      </c>
      <c r="C447" s="129" t="s">
        <v>305</v>
      </c>
      <c r="D447" s="86"/>
      <c r="E447" s="95"/>
      <c r="F447" s="86"/>
      <c r="G447" s="95"/>
      <c r="H447" s="86"/>
      <c r="I447" s="95"/>
      <c r="J447" s="86"/>
      <c r="K447" s="95"/>
      <c r="L447" s="86"/>
    </row>
    <row r="448" spans="1:12" ht="14.1" customHeight="1">
      <c r="A448" s="7"/>
      <c r="B448" s="51">
        <v>44</v>
      </c>
      <c r="C448" s="129" t="s">
        <v>16</v>
      </c>
      <c r="D448" s="86"/>
      <c r="E448" s="95"/>
      <c r="F448" s="86"/>
      <c r="G448" s="95"/>
      <c r="H448" s="86"/>
      <c r="I448" s="95"/>
      <c r="J448" s="86"/>
      <c r="K448" s="95"/>
      <c r="L448" s="86"/>
    </row>
    <row r="449" spans="1:12" ht="14.1" customHeight="1">
      <c r="A449" s="7"/>
      <c r="B449" s="29" t="s">
        <v>280</v>
      </c>
      <c r="C449" s="129" t="s">
        <v>310</v>
      </c>
      <c r="D449" s="95">
        <v>0</v>
      </c>
      <c r="E449" s="95">
        <v>0</v>
      </c>
      <c r="F449" s="95">
        <v>0</v>
      </c>
      <c r="G449" s="95">
        <v>0</v>
      </c>
      <c r="H449" s="95">
        <v>0</v>
      </c>
      <c r="I449" s="95">
        <v>0</v>
      </c>
      <c r="J449" s="86">
        <v>1500</v>
      </c>
      <c r="K449" s="95">
        <v>0</v>
      </c>
      <c r="L449" s="86">
        <f>SUM(J449:K449)</f>
        <v>1500</v>
      </c>
    </row>
    <row r="450" spans="1:12" ht="27.95" customHeight="1">
      <c r="A450" s="7" t="s">
        <v>11</v>
      </c>
      <c r="B450" s="130">
        <v>12</v>
      </c>
      <c r="C450" s="129" t="s">
        <v>305</v>
      </c>
      <c r="D450" s="118">
        <f>D449</f>
        <v>0</v>
      </c>
      <c r="E450" s="118">
        <f t="shared" ref="E450:L450" si="96">E449</f>
        <v>0</v>
      </c>
      <c r="F450" s="118">
        <f t="shared" si="96"/>
        <v>0</v>
      </c>
      <c r="G450" s="118">
        <f t="shared" si="96"/>
        <v>0</v>
      </c>
      <c r="H450" s="118">
        <f t="shared" si="96"/>
        <v>0</v>
      </c>
      <c r="I450" s="118">
        <f t="shared" si="96"/>
        <v>0</v>
      </c>
      <c r="J450" s="115">
        <f t="shared" si="96"/>
        <v>1500</v>
      </c>
      <c r="K450" s="118">
        <f t="shared" si="96"/>
        <v>0</v>
      </c>
      <c r="L450" s="115">
        <f t="shared" si="96"/>
        <v>1500</v>
      </c>
    </row>
    <row r="451" spans="1:12" ht="14.1" customHeight="1">
      <c r="A451" s="7" t="s">
        <v>11</v>
      </c>
      <c r="B451" s="46">
        <v>3.0009999999999999</v>
      </c>
      <c r="C451" s="26" t="s">
        <v>14</v>
      </c>
      <c r="D451" s="115">
        <f t="shared" ref="D451:L451" si="97">D445+D450</f>
        <v>2487</v>
      </c>
      <c r="E451" s="118">
        <f t="shared" si="97"/>
        <v>0</v>
      </c>
      <c r="F451" s="115">
        <f t="shared" si="97"/>
        <v>3425</v>
      </c>
      <c r="G451" s="118">
        <f t="shared" si="97"/>
        <v>0</v>
      </c>
      <c r="H451" s="115">
        <f t="shared" si="97"/>
        <v>3425</v>
      </c>
      <c r="I451" s="118">
        <f t="shared" si="97"/>
        <v>0</v>
      </c>
      <c r="J451" s="115">
        <f t="shared" si="97"/>
        <v>3690</v>
      </c>
      <c r="K451" s="118">
        <f t="shared" si="97"/>
        <v>0</v>
      </c>
      <c r="L451" s="115">
        <f t="shared" si="97"/>
        <v>3690</v>
      </c>
    </row>
    <row r="452" spans="1:12" ht="15" customHeight="1">
      <c r="A452" s="7"/>
      <c r="B452" s="46"/>
      <c r="C452" s="26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4.1" customHeight="1">
      <c r="A453" s="7"/>
      <c r="B453" s="46">
        <v>3.101</v>
      </c>
      <c r="C453" s="26" t="s">
        <v>183</v>
      </c>
      <c r="D453" s="62"/>
      <c r="E453" s="62"/>
      <c r="F453" s="62"/>
      <c r="G453" s="62"/>
      <c r="H453" s="62"/>
      <c r="I453" s="62"/>
      <c r="J453" s="62"/>
      <c r="K453" s="62"/>
      <c r="L453" s="62"/>
    </row>
    <row r="454" spans="1:12" ht="14.1" customHeight="1">
      <c r="A454" s="7"/>
      <c r="B454" s="29" t="s">
        <v>184</v>
      </c>
      <c r="C454" s="129" t="s">
        <v>185</v>
      </c>
      <c r="D454" s="88">
        <v>46</v>
      </c>
      <c r="E454" s="95">
        <v>0</v>
      </c>
      <c r="F454" s="88">
        <v>95</v>
      </c>
      <c r="G454" s="95">
        <v>0</v>
      </c>
      <c r="H454" s="88">
        <v>95</v>
      </c>
      <c r="I454" s="95">
        <v>0</v>
      </c>
      <c r="J454" s="88">
        <v>70</v>
      </c>
      <c r="K454" s="95">
        <v>0</v>
      </c>
      <c r="L454" s="86">
        <f>SUM(J454:K454)</f>
        <v>70</v>
      </c>
    </row>
    <row r="455" spans="1:12" ht="27.95" customHeight="1">
      <c r="A455" s="7"/>
      <c r="B455" s="29" t="s">
        <v>145</v>
      </c>
      <c r="C455" s="129" t="s">
        <v>311</v>
      </c>
      <c r="D455" s="88">
        <v>48</v>
      </c>
      <c r="E455" s="95">
        <v>0</v>
      </c>
      <c r="F455" s="88">
        <v>40</v>
      </c>
      <c r="G455" s="95">
        <v>0</v>
      </c>
      <c r="H455" s="88">
        <v>40</v>
      </c>
      <c r="I455" s="95">
        <v>0</v>
      </c>
      <c r="J455" s="88">
        <v>40</v>
      </c>
      <c r="K455" s="95">
        <v>0</v>
      </c>
      <c r="L455" s="86">
        <f>SUM(J455:K455)</f>
        <v>40</v>
      </c>
    </row>
    <row r="456" spans="1:12" ht="27.95" customHeight="1">
      <c r="A456" s="7"/>
      <c r="B456" s="29" t="s">
        <v>210</v>
      </c>
      <c r="C456" s="129" t="s">
        <v>213</v>
      </c>
      <c r="D456" s="99">
        <v>0</v>
      </c>
      <c r="E456" s="95">
        <v>0</v>
      </c>
      <c r="F456" s="88">
        <v>3000</v>
      </c>
      <c r="G456" s="95">
        <v>0</v>
      </c>
      <c r="H456" s="88">
        <v>3000</v>
      </c>
      <c r="I456" s="95">
        <v>0</v>
      </c>
      <c r="J456" s="99">
        <v>0</v>
      </c>
      <c r="K456" s="95">
        <v>0</v>
      </c>
      <c r="L456" s="95">
        <f>SUM(J456:K456)</f>
        <v>0</v>
      </c>
    </row>
    <row r="457" spans="1:12" ht="27.95" customHeight="1">
      <c r="A457" s="7"/>
      <c r="B457" s="109" t="s">
        <v>249</v>
      </c>
      <c r="C457" s="110" t="s">
        <v>259</v>
      </c>
      <c r="D457" s="99">
        <v>0</v>
      </c>
      <c r="E457" s="95">
        <v>0</v>
      </c>
      <c r="F457" s="88">
        <v>1000</v>
      </c>
      <c r="G457" s="95">
        <v>0</v>
      </c>
      <c r="H457" s="62">
        <v>1000</v>
      </c>
      <c r="I457" s="95">
        <v>0</v>
      </c>
      <c r="J457" s="99">
        <v>0</v>
      </c>
      <c r="K457" s="95">
        <v>0</v>
      </c>
      <c r="L457" s="95">
        <f>SUM(J457:K457)</f>
        <v>0</v>
      </c>
    </row>
    <row r="458" spans="1:12" ht="15" customHeight="1">
      <c r="A458" s="7"/>
      <c r="B458" s="109"/>
      <c r="C458" s="110"/>
      <c r="D458" s="111"/>
      <c r="E458" s="112"/>
      <c r="F458" s="111"/>
      <c r="G458" s="112"/>
      <c r="H458" s="61"/>
      <c r="I458" s="112"/>
      <c r="J458" s="84"/>
      <c r="K458" s="112"/>
      <c r="L458" s="95"/>
    </row>
    <row r="459" spans="1:12" ht="27.95" customHeight="1">
      <c r="A459" s="7"/>
      <c r="B459" s="130">
        <v>12</v>
      </c>
      <c r="C459" s="129" t="s">
        <v>305</v>
      </c>
      <c r="D459" s="86"/>
      <c r="E459" s="86"/>
      <c r="F459" s="95"/>
      <c r="G459" s="86"/>
      <c r="H459" s="95"/>
      <c r="I459" s="86"/>
      <c r="J459" s="95"/>
      <c r="K459" s="86"/>
      <c r="L459" s="86"/>
    </row>
    <row r="460" spans="1:12" ht="27.95" customHeight="1">
      <c r="A460" s="28"/>
      <c r="B460" s="137" t="s">
        <v>281</v>
      </c>
      <c r="C460" s="55" t="s">
        <v>213</v>
      </c>
      <c r="D460" s="100">
        <v>0</v>
      </c>
      <c r="E460" s="97">
        <v>0</v>
      </c>
      <c r="F460" s="100">
        <v>0</v>
      </c>
      <c r="G460" s="97">
        <v>0</v>
      </c>
      <c r="H460" s="100">
        <v>0</v>
      </c>
      <c r="I460" s="97">
        <v>0</v>
      </c>
      <c r="J460" s="114">
        <v>9100</v>
      </c>
      <c r="K460" s="97">
        <v>0</v>
      </c>
      <c r="L460" s="85">
        <f>SUM(J460:K460)</f>
        <v>9100</v>
      </c>
    </row>
    <row r="461" spans="1:12" ht="27.95" customHeight="1">
      <c r="A461" s="7"/>
      <c r="B461" s="109" t="s">
        <v>282</v>
      </c>
      <c r="C461" s="110" t="s">
        <v>259</v>
      </c>
      <c r="D461" s="100">
        <v>0</v>
      </c>
      <c r="E461" s="97">
        <v>0</v>
      </c>
      <c r="F461" s="100">
        <v>0</v>
      </c>
      <c r="G461" s="97">
        <v>0</v>
      </c>
      <c r="H461" s="100">
        <v>0</v>
      </c>
      <c r="I461" s="97">
        <v>0</v>
      </c>
      <c r="J461" s="114">
        <v>1000</v>
      </c>
      <c r="K461" s="97">
        <v>0</v>
      </c>
      <c r="L461" s="85">
        <f>SUM(J461:K461)</f>
        <v>1000</v>
      </c>
    </row>
    <row r="462" spans="1:12" ht="27.95" customHeight="1">
      <c r="A462" s="7" t="s">
        <v>11</v>
      </c>
      <c r="B462" s="130">
        <v>12</v>
      </c>
      <c r="C462" s="129" t="s">
        <v>305</v>
      </c>
      <c r="D462" s="97">
        <f>D460+D461</f>
        <v>0</v>
      </c>
      <c r="E462" s="97">
        <f t="shared" ref="E462:L462" si="98">E460+E461</f>
        <v>0</v>
      </c>
      <c r="F462" s="97">
        <f t="shared" si="98"/>
        <v>0</v>
      </c>
      <c r="G462" s="97">
        <f t="shared" si="98"/>
        <v>0</v>
      </c>
      <c r="H462" s="97">
        <f t="shared" si="98"/>
        <v>0</v>
      </c>
      <c r="I462" s="97">
        <f t="shared" si="98"/>
        <v>0</v>
      </c>
      <c r="J462" s="85">
        <f t="shared" si="98"/>
        <v>10100</v>
      </c>
      <c r="K462" s="97">
        <f t="shared" si="98"/>
        <v>0</v>
      </c>
      <c r="L462" s="85">
        <f t="shared" si="98"/>
        <v>10100</v>
      </c>
    </row>
    <row r="463" spans="1:12" ht="14.45" customHeight="1">
      <c r="A463" s="7"/>
      <c r="B463" s="109"/>
      <c r="C463" s="110"/>
      <c r="D463" s="111"/>
      <c r="E463" s="112"/>
      <c r="F463" s="111"/>
      <c r="G463" s="112"/>
      <c r="H463" s="61"/>
      <c r="I463" s="112"/>
      <c r="J463" s="84"/>
      <c r="K463" s="112"/>
      <c r="L463" s="95"/>
    </row>
    <row r="464" spans="1:12" ht="27.95" customHeight="1">
      <c r="A464" s="7"/>
      <c r="B464" s="53">
        <v>61</v>
      </c>
      <c r="C464" s="129" t="s">
        <v>247</v>
      </c>
      <c r="D464" s="111"/>
      <c r="E464" s="112"/>
      <c r="F464" s="111"/>
      <c r="G464" s="112"/>
      <c r="H464" s="111"/>
      <c r="I464" s="112"/>
      <c r="J464" s="84"/>
      <c r="K464" s="112"/>
      <c r="L464" s="95"/>
    </row>
    <row r="465" spans="1:12" ht="14.45" customHeight="1">
      <c r="A465" s="7"/>
      <c r="B465" s="5" t="s">
        <v>224</v>
      </c>
      <c r="C465" s="4" t="s">
        <v>57</v>
      </c>
      <c r="D465" s="96">
        <v>0</v>
      </c>
      <c r="E465" s="87">
        <v>25807</v>
      </c>
      <c r="F465" s="96">
        <v>0</v>
      </c>
      <c r="G465" s="87">
        <v>122173</v>
      </c>
      <c r="H465" s="96">
        <v>0</v>
      </c>
      <c r="I465" s="87">
        <v>122173</v>
      </c>
      <c r="J465" s="84">
        <v>92000</v>
      </c>
      <c r="K465" s="87">
        <v>130000</v>
      </c>
      <c r="L465" s="87">
        <f>SUM(J465:K465)</f>
        <v>222000</v>
      </c>
    </row>
    <row r="466" spans="1:12" ht="27.95" customHeight="1">
      <c r="A466" s="7" t="s">
        <v>11</v>
      </c>
      <c r="B466" s="53">
        <v>61</v>
      </c>
      <c r="C466" s="4" t="s">
        <v>247</v>
      </c>
      <c r="D466" s="118">
        <f t="shared" ref="D466:L466" si="99">D465</f>
        <v>0</v>
      </c>
      <c r="E466" s="115">
        <f t="shared" si="99"/>
        <v>25807</v>
      </c>
      <c r="F466" s="118">
        <f t="shared" si="99"/>
        <v>0</v>
      </c>
      <c r="G466" s="115">
        <f t="shared" si="99"/>
        <v>122173</v>
      </c>
      <c r="H466" s="118">
        <f t="shared" si="99"/>
        <v>0</v>
      </c>
      <c r="I466" s="115">
        <f t="shared" si="99"/>
        <v>122173</v>
      </c>
      <c r="J466" s="115">
        <f t="shared" si="99"/>
        <v>92000</v>
      </c>
      <c r="K466" s="115">
        <f>K465</f>
        <v>130000</v>
      </c>
      <c r="L466" s="115">
        <f t="shared" si="99"/>
        <v>222000</v>
      </c>
    </row>
    <row r="467" spans="1:12" ht="14.45" customHeight="1">
      <c r="A467" s="7" t="s">
        <v>11</v>
      </c>
      <c r="B467" s="46">
        <v>3.101</v>
      </c>
      <c r="C467" s="26" t="s">
        <v>183</v>
      </c>
      <c r="D467" s="115">
        <f t="shared" ref="D467:L467" si="100">SUM(D454:D456)+D466+D457+D462</f>
        <v>94</v>
      </c>
      <c r="E467" s="115">
        <f t="shared" si="100"/>
        <v>25807</v>
      </c>
      <c r="F467" s="115">
        <f t="shared" si="100"/>
        <v>4135</v>
      </c>
      <c r="G467" s="115">
        <f t="shared" si="100"/>
        <v>122173</v>
      </c>
      <c r="H467" s="115">
        <f t="shared" si="100"/>
        <v>4135</v>
      </c>
      <c r="I467" s="115">
        <f t="shared" si="100"/>
        <v>122173</v>
      </c>
      <c r="J467" s="115">
        <f t="shared" si="100"/>
        <v>102210</v>
      </c>
      <c r="K467" s="115">
        <f t="shared" si="100"/>
        <v>130000</v>
      </c>
      <c r="L467" s="115">
        <f t="shared" si="100"/>
        <v>232210</v>
      </c>
    </row>
    <row r="468" spans="1:12" ht="14.45" customHeight="1">
      <c r="A468" s="7"/>
      <c r="B468" s="46"/>
      <c r="C468" s="26"/>
      <c r="D468" s="113"/>
      <c r="E468" s="113"/>
      <c r="F468" s="113"/>
      <c r="G468" s="104"/>
      <c r="H468" s="113"/>
      <c r="I468" s="104"/>
      <c r="J468" s="113"/>
      <c r="K468" s="104"/>
      <c r="L468" s="113"/>
    </row>
    <row r="469" spans="1:12" ht="14.45" customHeight="1">
      <c r="A469" s="7"/>
      <c r="B469" s="46">
        <v>3.1030000000000002</v>
      </c>
      <c r="C469" s="26" t="s">
        <v>309</v>
      </c>
      <c r="D469" s="62"/>
      <c r="E469" s="62"/>
      <c r="F469" s="62"/>
      <c r="G469" s="62"/>
      <c r="H469" s="62"/>
      <c r="I469" s="62"/>
      <c r="J469" s="62"/>
      <c r="K469" s="62"/>
      <c r="L469" s="62"/>
    </row>
    <row r="470" spans="1:12" ht="14.45" customHeight="1">
      <c r="A470" s="7"/>
      <c r="B470" s="59">
        <v>60</v>
      </c>
      <c r="C470" s="129" t="s">
        <v>187</v>
      </c>
      <c r="D470" s="62"/>
      <c r="E470" s="10"/>
      <c r="F470" s="10"/>
      <c r="G470" s="10"/>
      <c r="H470" s="10"/>
      <c r="I470" s="10"/>
      <c r="J470" s="10"/>
      <c r="K470" s="10"/>
      <c r="L470" s="10"/>
    </row>
    <row r="471" spans="1:12" ht="14.45" customHeight="1">
      <c r="A471" s="7"/>
      <c r="B471" s="29" t="s">
        <v>188</v>
      </c>
      <c r="C471" s="129" t="s">
        <v>47</v>
      </c>
      <c r="D471" s="86">
        <v>433</v>
      </c>
      <c r="E471" s="95">
        <v>0</v>
      </c>
      <c r="F471" s="88">
        <v>335</v>
      </c>
      <c r="G471" s="95">
        <v>0</v>
      </c>
      <c r="H471" s="88">
        <v>335</v>
      </c>
      <c r="I471" s="95">
        <v>0</v>
      </c>
      <c r="J471" s="88">
        <v>200</v>
      </c>
      <c r="K471" s="95">
        <v>0</v>
      </c>
      <c r="L471" s="86">
        <f>SUM(J471:K471)</f>
        <v>200</v>
      </c>
    </row>
    <row r="472" spans="1:12" ht="14.45" customHeight="1">
      <c r="A472" s="7" t="s">
        <v>11</v>
      </c>
      <c r="B472" s="59">
        <v>60</v>
      </c>
      <c r="C472" s="129" t="s">
        <v>187</v>
      </c>
      <c r="D472" s="141">
        <f t="shared" ref="D472:L472" si="101">SUM(D470:D471)</f>
        <v>433</v>
      </c>
      <c r="E472" s="118">
        <f t="shared" si="101"/>
        <v>0</v>
      </c>
      <c r="F472" s="117">
        <f t="shared" si="101"/>
        <v>335</v>
      </c>
      <c r="G472" s="118">
        <f t="shared" si="101"/>
        <v>0</v>
      </c>
      <c r="H472" s="141">
        <f t="shared" si="101"/>
        <v>335</v>
      </c>
      <c r="I472" s="118">
        <f t="shared" si="101"/>
        <v>0</v>
      </c>
      <c r="J472" s="117">
        <f t="shared" si="101"/>
        <v>200</v>
      </c>
      <c r="K472" s="118">
        <f>SUM(K470:K471)</f>
        <v>0</v>
      </c>
      <c r="L472" s="117">
        <f t="shared" si="101"/>
        <v>200</v>
      </c>
    </row>
    <row r="473" spans="1:12" ht="27.95" customHeight="1">
      <c r="A473" s="7" t="s">
        <v>11</v>
      </c>
      <c r="B473" s="46">
        <v>3.1030000000000002</v>
      </c>
      <c r="C473" s="26" t="s">
        <v>309</v>
      </c>
      <c r="D473" s="115">
        <f t="shared" ref="D473:I473" si="102">D472</f>
        <v>433</v>
      </c>
      <c r="E473" s="118">
        <f t="shared" si="102"/>
        <v>0</v>
      </c>
      <c r="F473" s="115">
        <f t="shared" si="102"/>
        <v>335</v>
      </c>
      <c r="G473" s="118">
        <f t="shared" si="102"/>
        <v>0</v>
      </c>
      <c r="H473" s="115">
        <f t="shared" si="102"/>
        <v>335</v>
      </c>
      <c r="I473" s="118">
        <f t="shared" si="102"/>
        <v>0</v>
      </c>
      <c r="J473" s="115">
        <f>J472</f>
        <v>200</v>
      </c>
      <c r="K473" s="118">
        <f>K472</f>
        <v>0</v>
      </c>
      <c r="L473" s="115">
        <f>L472</f>
        <v>200</v>
      </c>
    </row>
    <row r="474" spans="1:12" ht="27.95" customHeight="1">
      <c r="A474" s="7" t="s">
        <v>11</v>
      </c>
      <c r="B474" s="47">
        <v>3</v>
      </c>
      <c r="C474" s="129" t="s">
        <v>179</v>
      </c>
      <c r="D474" s="85">
        <f t="shared" ref="D474:L474" si="103">D473+D467+D451</f>
        <v>3014</v>
      </c>
      <c r="E474" s="85">
        <f t="shared" si="103"/>
        <v>25807</v>
      </c>
      <c r="F474" s="85">
        <f t="shared" si="103"/>
        <v>7895</v>
      </c>
      <c r="G474" s="85">
        <f t="shared" si="103"/>
        <v>122173</v>
      </c>
      <c r="H474" s="85">
        <f t="shared" si="103"/>
        <v>7895</v>
      </c>
      <c r="I474" s="85">
        <f t="shared" si="103"/>
        <v>122173</v>
      </c>
      <c r="J474" s="85">
        <f t="shared" si="103"/>
        <v>106100</v>
      </c>
      <c r="K474" s="85">
        <f t="shared" si="103"/>
        <v>130000</v>
      </c>
      <c r="L474" s="85">
        <f t="shared" si="103"/>
        <v>236100</v>
      </c>
    </row>
    <row r="475" spans="1:12" ht="14.45" customHeight="1">
      <c r="A475" s="7"/>
      <c r="B475" s="130"/>
      <c r="C475" s="129"/>
      <c r="D475" s="10"/>
      <c r="E475" s="65"/>
      <c r="F475" s="10"/>
      <c r="G475" s="65"/>
      <c r="H475" s="10"/>
      <c r="I475" s="10"/>
      <c r="J475" s="10"/>
      <c r="K475" s="65"/>
      <c r="L475" s="10"/>
    </row>
    <row r="476" spans="1:12" ht="14.45" customHeight="1">
      <c r="A476" s="7"/>
      <c r="B476" s="47">
        <v>4</v>
      </c>
      <c r="C476" s="129" t="s">
        <v>189</v>
      </c>
      <c r="D476" s="61"/>
      <c r="E476" s="61"/>
      <c r="F476" s="61"/>
      <c r="G476" s="61"/>
      <c r="H476" s="61"/>
      <c r="I476" s="61"/>
      <c r="J476" s="61"/>
      <c r="K476" s="61"/>
      <c r="L476" s="64"/>
    </row>
    <row r="477" spans="1:12" ht="14.45" customHeight="1">
      <c r="A477" s="7"/>
      <c r="B477" s="46">
        <v>4.8</v>
      </c>
      <c r="C477" s="26" t="s">
        <v>45</v>
      </c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4.45" customHeight="1">
      <c r="A478" s="7"/>
      <c r="B478" s="59">
        <v>61</v>
      </c>
      <c r="C478" s="129" t="s">
        <v>211</v>
      </c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4.45" customHeight="1">
      <c r="A479" s="7"/>
      <c r="B479" s="139" t="s">
        <v>195</v>
      </c>
      <c r="C479" s="129" t="s">
        <v>235</v>
      </c>
      <c r="D479" s="86">
        <v>1000</v>
      </c>
      <c r="E479" s="95">
        <v>0</v>
      </c>
      <c r="F479" s="86">
        <v>1500</v>
      </c>
      <c r="G479" s="95">
        <v>0</v>
      </c>
      <c r="H479" s="86">
        <v>1500</v>
      </c>
      <c r="I479" s="95">
        <v>0</v>
      </c>
      <c r="J479" s="86">
        <v>1500</v>
      </c>
      <c r="K479" s="95">
        <v>0</v>
      </c>
      <c r="L479" s="86">
        <f>SUM(J479:K479)</f>
        <v>1500</v>
      </c>
    </row>
    <row r="480" spans="1:12" ht="14.45" customHeight="1">
      <c r="A480" s="7" t="s">
        <v>11</v>
      </c>
      <c r="B480" s="59">
        <v>61</v>
      </c>
      <c r="C480" s="129" t="s">
        <v>211</v>
      </c>
      <c r="D480" s="115">
        <f t="shared" ref="D480:L480" si="104">D479</f>
        <v>1000</v>
      </c>
      <c r="E480" s="118">
        <f t="shared" si="104"/>
        <v>0</v>
      </c>
      <c r="F480" s="115">
        <f t="shared" si="104"/>
        <v>1500</v>
      </c>
      <c r="G480" s="118">
        <f t="shared" si="104"/>
        <v>0</v>
      </c>
      <c r="H480" s="115">
        <f t="shared" si="104"/>
        <v>1500</v>
      </c>
      <c r="I480" s="118">
        <f t="shared" si="104"/>
        <v>0</v>
      </c>
      <c r="J480" s="115">
        <f t="shared" si="104"/>
        <v>1500</v>
      </c>
      <c r="K480" s="118">
        <f>K479</f>
        <v>0</v>
      </c>
      <c r="L480" s="115">
        <f t="shared" si="104"/>
        <v>1500</v>
      </c>
    </row>
    <row r="481" spans="1:12" ht="14.45" customHeight="1">
      <c r="A481" s="7" t="s">
        <v>11</v>
      </c>
      <c r="B481" s="46">
        <v>4.8</v>
      </c>
      <c r="C481" s="26" t="s">
        <v>45</v>
      </c>
      <c r="D481" s="85">
        <f t="shared" ref="D481:L481" si="105">D479</f>
        <v>1000</v>
      </c>
      <c r="E481" s="97">
        <f t="shared" si="105"/>
        <v>0</v>
      </c>
      <c r="F481" s="85">
        <f t="shared" si="105"/>
        <v>1500</v>
      </c>
      <c r="G481" s="97">
        <f t="shared" si="105"/>
        <v>0</v>
      </c>
      <c r="H481" s="85">
        <f t="shared" si="105"/>
        <v>1500</v>
      </c>
      <c r="I481" s="97">
        <f t="shared" si="105"/>
        <v>0</v>
      </c>
      <c r="J481" s="85">
        <f t="shared" si="105"/>
        <v>1500</v>
      </c>
      <c r="K481" s="97">
        <f>K479</f>
        <v>0</v>
      </c>
      <c r="L481" s="85">
        <f t="shared" si="105"/>
        <v>1500</v>
      </c>
    </row>
    <row r="482" spans="1:12" ht="14.45" customHeight="1">
      <c r="A482" s="7" t="s">
        <v>11</v>
      </c>
      <c r="B482" s="47">
        <v>4</v>
      </c>
      <c r="C482" s="129" t="s">
        <v>189</v>
      </c>
      <c r="D482" s="115">
        <f t="shared" ref="D482:L482" si="106">SUM(D480)</f>
        <v>1000</v>
      </c>
      <c r="E482" s="118">
        <f t="shared" si="106"/>
        <v>0</v>
      </c>
      <c r="F482" s="115">
        <f t="shared" si="106"/>
        <v>1500</v>
      </c>
      <c r="G482" s="118">
        <f t="shared" si="106"/>
        <v>0</v>
      </c>
      <c r="H482" s="115">
        <f t="shared" si="106"/>
        <v>1500</v>
      </c>
      <c r="I482" s="118">
        <f t="shared" si="106"/>
        <v>0</v>
      </c>
      <c r="J482" s="115">
        <f t="shared" si="106"/>
        <v>1500</v>
      </c>
      <c r="K482" s="118">
        <f>SUM(K480)</f>
        <v>0</v>
      </c>
      <c r="L482" s="115">
        <f t="shared" si="106"/>
        <v>1500</v>
      </c>
    </row>
    <row r="483" spans="1:12" ht="14.45" customHeight="1">
      <c r="A483" s="7" t="s">
        <v>11</v>
      </c>
      <c r="B483" s="37">
        <v>3435</v>
      </c>
      <c r="C483" s="26" t="s">
        <v>2</v>
      </c>
      <c r="D483" s="115">
        <f t="shared" ref="D483:L483" si="107">D482+D474</f>
        <v>4014</v>
      </c>
      <c r="E483" s="115">
        <f t="shared" si="107"/>
        <v>25807</v>
      </c>
      <c r="F483" s="115">
        <f t="shared" si="107"/>
        <v>9395</v>
      </c>
      <c r="G483" s="115">
        <f t="shared" si="107"/>
        <v>122173</v>
      </c>
      <c r="H483" s="115">
        <f t="shared" si="107"/>
        <v>9395</v>
      </c>
      <c r="I483" s="115">
        <f t="shared" si="107"/>
        <v>122173</v>
      </c>
      <c r="J483" s="115">
        <f t="shared" si="107"/>
        <v>107600</v>
      </c>
      <c r="K483" s="115">
        <f>K482+K474</f>
        <v>130000</v>
      </c>
      <c r="L483" s="115">
        <f t="shared" si="107"/>
        <v>237600</v>
      </c>
    </row>
    <row r="484" spans="1:12" ht="14.45" customHeight="1">
      <c r="A484" s="48" t="s">
        <v>11</v>
      </c>
      <c r="B484" s="49"/>
      <c r="C484" s="50" t="s">
        <v>12</v>
      </c>
      <c r="D484" s="115">
        <f t="shared" ref="D484:L484" si="108">D436+D98+D483+D27</f>
        <v>333601</v>
      </c>
      <c r="E484" s="115">
        <f t="shared" si="108"/>
        <v>521817</v>
      </c>
      <c r="F484" s="115">
        <f t="shared" si="108"/>
        <v>1020372</v>
      </c>
      <c r="G484" s="115">
        <f t="shared" si="108"/>
        <v>722204</v>
      </c>
      <c r="H484" s="115">
        <f t="shared" si="108"/>
        <v>1048621</v>
      </c>
      <c r="I484" s="115">
        <f t="shared" si="108"/>
        <v>772904</v>
      </c>
      <c r="J484" s="115">
        <f t="shared" si="108"/>
        <v>1497205</v>
      </c>
      <c r="K484" s="115">
        <f t="shared" si="108"/>
        <v>952588</v>
      </c>
      <c r="L484" s="115">
        <f t="shared" si="108"/>
        <v>2449793</v>
      </c>
    </row>
    <row r="485" spans="1:12" ht="11.1" customHeight="1">
      <c r="A485" s="7"/>
      <c r="B485" s="130"/>
      <c r="C485" s="26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4.1" customHeight="1">
      <c r="C486" s="25" t="s">
        <v>190</v>
      </c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>
      <c r="A487" s="14" t="s">
        <v>13</v>
      </c>
      <c r="B487" s="32">
        <v>4406</v>
      </c>
      <c r="C487" s="25" t="s">
        <v>221</v>
      </c>
      <c r="D487" s="61"/>
      <c r="E487" s="61"/>
      <c r="F487" s="61"/>
      <c r="G487" s="61"/>
      <c r="H487" s="61"/>
      <c r="I487" s="61"/>
      <c r="J487" s="61"/>
      <c r="K487" s="61"/>
      <c r="L487" s="61"/>
    </row>
    <row r="488" spans="1:12" ht="12.95" customHeight="1">
      <c r="A488" s="7"/>
      <c r="B488" s="47">
        <v>1</v>
      </c>
      <c r="C488" s="129" t="s">
        <v>222</v>
      </c>
      <c r="D488" s="62"/>
      <c r="E488" s="62"/>
      <c r="F488" s="62"/>
      <c r="G488" s="62"/>
      <c r="H488" s="62"/>
      <c r="I488" s="62"/>
      <c r="J488" s="62"/>
      <c r="K488" s="62"/>
      <c r="L488" s="62"/>
    </row>
    <row r="489" spans="1:12" ht="25.5">
      <c r="A489" s="7"/>
      <c r="B489" s="46">
        <v>1.101</v>
      </c>
      <c r="C489" s="26" t="s">
        <v>104</v>
      </c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25.5">
      <c r="A490" s="7"/>
      <c r="B490" s="130">
        <v>11</v>
      </c>
      <c r="C490" s="129" t="s">
        <v>269</v>
      </c>
      <c r="D490" s="95"/>
      <c r="E490" s="95"/>
      <c r="F490" s="95"/>
      <c r="G490" s="95"/>
      <c r="H490" s="95"/>
      <c r="I490" s="95"/>
      <c r="J490" s="86"/>
      <c r="K490" s="95"/>
      <c r="L490" s="86"/>
    </row>
    <row r="491" spans="1:12">
      <c r="A491" s="7"/>
      <c r="B491" s="53" t="s">
        <v>193</v>
      </c>
      <c r="C491" s="129" t="s">
        <v>16</v>
      </c>
      <c r="D491" s="95"/>
      <c r="E491" s="95"/>
      <c r="F491" s="95"/>
      <c r="G491" s="95"/>
      <c r="H491" s="95"/>
      <c r="I491" s="95"/>
      <c r="J491" s="86"/>
      <c r="K491" s="95"/>
      <c r="L491" s="86"/>
    </row>
    <row r="492" spans="1:12" ht="25.5">
      <c r="A492" s="7"/>
      <c r="B492" s="139" t="s">
        <v>283</v>
      </c>
      <c r="C492" s="129" t="s">
        <v>302</v>
      </c>
      <c r="D492" s="97">
        <v>0</v>
      </c>
      <c r="E492" s="97">
        <v>0</v>
      </c>
      <c r="F492" s="97">
        <v>0</v>
      </c>
      <c r="G492" s="97">
        <v>0</v>
      </c>
      <c r="H492" s="97">
        <v>0</v>
      </c>
      <c r="I492" s="97">
        <v>0</v>
      </c>
      <c r="J492" s="85">
        <v>10000</v>
      </c>
      <c r="K492" s="97">
        <v>0</v>
      </c>
      <c r="L492" s="85">
        <f>SUM(J492:K492)</f>
        <v>10000</v>
      </c>
    </row>
    <row r="493" spans="1:12" ht="25.5">
      <c r="A493" s="7" t="s">
        <v>11</v>
      </c>
      <c r="B493" s="130">
        <v>11</v>
      </c>
      <c r="C493" s="129" t="s">
        <v>269</v>
      </c>
      <c r="D493" s="118">
        <f>D492</f>
        <v>0</v>
      </c>
      <c r="E493" s="118">
        <f t="shared" ref="E493:L493" si="109">E492</f>
        <v>0</v>
      </c>
      <c r="F493" s="118">
        <f t="shared" si="109"/>
        <v>0</v>
      </c>
      <c r="G493" s="118">
        <f t="shared" si="109"/>
        <v>0</v>
      </c>
      <c r="H493" s="118">
        <f t="shared" si="109"/>
        <v>0</v>
      </c>
      <c r="I493" s="118">
        <f t="shared" si="109"/>
        <v>0</v>
      </c>
      <c r="J493" s="115">
        <f t="shared" si="109"/>
        <v>10000</v>
      </c>
      <c r="K493" s="118">
        <f t="shared" si="109"/>
        <v>0</v>
      </c>
      <c r="L493" s="115">
        <f t="shared" si="109"/>
        <v>10000</v>
      </c>
    </row>
    <row r="494" spans="1:12">
      <c r="A494" s="7"/>
      <c r="B494" s="46"/>
      <c r="C494" s="26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4.1" customHeight="1">
      <c r="A495" s="7"/>
      <c r="B495" s="53" t="s">
        <v>194</v>
      </c>
      <c r="C495" s="129" t="s">
        <v>94</v>
      </c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4.1" customHeight="1">
      <c r="A496" s="7"/>
      <c r="B496" s="53" t="s">
        <v>193</v>
      </c>
      <c r="C496" s="129" t="s">
        <v>16</v>
      </c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25.5">
      <c r="A497" s="7"/>
      <c r="B497" s="139" t="s">
        <v>197</v>
      </c>
      <c r="C497" s="129" t="s">
        <v>223</v>
      </c>
      <c r="D497" s="86">
        <v>10480</v>
      </c>
      <c r="E497" s="95">
        <v>0</v>
      </c>
      <c r="F497" s="86">
        <v>36000</v>
      </c>
      <c r="G497" s="95">
        <v>0</v>
      </c>
      <c r="H497" s="86">
        <v>36000</v>
      </c>
      <c r="I497" s="95">
        <v>0</v>
      </c>
      <c r="J497" s="95">
        <v>0</v>
      </c>
      <c r="K497" s="95">
        <v>0</v>
      </c>
      <c r="L497" s="95">
        <f>SUM(J497:K497)</f>
        <v>0</v>
      </c>
    </row>
    <row r="498" spans="1:12" ht="25.5">
      <c r="A498" s="7"/>
      <c r="B498" s="139" t="s">
        <v>262</v>
      </c>
      <c r="C498" s="129" t="s">
        <v>263</v>
      </c>
      <c r="D498" s="95">
        <v>0</v>
      </c>
      <c r="E498" s="95">
        <v>0</v>
      </c>
      <c r="F498" s="86">
        <v>3000</v>
      </c>
      <c r="G498" s="95">
        <v>0</v>
      </c>
      <c r="H498" s="86">
        <v>3000</v>
      </c>
      <c r="I498" s="95">
        <v>0</v>
      </c>
      <c r="J498" s="95">
        <v>0</v>
      </c>
      <c r="K498" s="95">
        <v>0</v>
      </c>
      <c r="L498" s="95">
        <f>SUM(J498:K498)</f>
        <v>0</v>
      </c>
    </row>
    <row r="499" spans="1:12">
      <c r="A499" s="7" t="s">
        <v>11</v>
      </c>
      <c r="B499" s="53" t="s">
        <v>194</v>
      </c>
      <c r="C499" s="129" t="s">
        <v>94</v>
      </c>
      <c r="D499" s="115">
        <f t="shared" ref="D499:L499" si="110">SUM(D497:D498)</f>
        <v>10480</v>
      </c>
      <c r="E499" s="118">
        <f t="shared" si="110"/>
        <v>0</v>
      </c>
      <c r="F499" s="115">
        <f t="shared" si="110"/>
        <v>39000</v>
      </c>
      <c r="G499" s="118">
        <f t="shared" si="110"/>
        <v>0</v>
      </c>
      <c r="H499" s="115">
        <f t="shared" si="110"/>
        <v>39000</v>
      </c>
      <c r="I499" s="118">
        <f t="shared" si="110"/>
        <v>0</v>
      </c>
      <c r="J499" s="118">
        <f t="shared" si="110"/>
        <v>0</v>
      </c>
      <c r="K499" s="118">
        <f t="shared" si="110"/>
        <v>0</v>
      </c>
      <c r="L499" s="118">
        <f t="shared" si="110"/>
        <v>0</v>
      </c>
    </row>
    <row r="500" spans="1:12" ht="25.5">
      <c r="A500" s="7" t="s">
        <v>11</v>
      </c>
      <c r="B500" s="46">
        <v>1.101</v>
      </c>
      <c r="C500" s="26" t="s">
        <v>104</v>
      </c>
      <c r="D500" s="115">
        <f t="shared" ref="D500:L500" si="111">SUM(D496:D498)+D493</f>
        <v>10480</v>
      </c>
      <c r="E500" s="118">
        <f t="shared" si="111"/>
        <v>0</v>
      </c>
      <c r="F500" s="115">
        <f t="shared" si="111"/>
        <v>39000</v>
      </c>
      <c r="G500" s="118">
        <f t="shared" si="111"/>
        <v>0</v>
      </c>
      <c r="H500" s="115">
        <f t="shared" si="111"/>
        <v>39000</v>
      </c>
      <c r="I500" s="118">
        <f t="shared" si="111"/>
        <v>0</v>
      </c>
      <c r="J500" s="115">
        <f t="shared" si="111"/>
        <v>10000</v>
      </c>
      <c r="K500" s="118">
        <f t="shared" si="111"/>
        <v>0</v>
      </c>
      <c r="L500" s="115">
        <f t="shared" si="111"/>
        <v>10000</v>
      </c>
    </row>
    <row r="501" spans="1:12" ht="14.1" customHeight="1">
      <c r="A501" s="7" t="s">
        <v>11</v>
      </c>
      <c r="B501" s="47">
        <v>1</v>
      </c>
      <c r="C501" s="129" t="s">
        <v>222</v>
      </c>
      <c r="D501" s="85">
        <f t="shared" ref="D501:I501" si="112">D500</f>
        <v>10480</v>
      </c>
      <c r="E501" s="97">
        <f t="shared" si="112"/>
        <v>0</v>
      </c>
      <c r="F501" s="85">
        <f t="shared" si="112"/>
        <v>39000</v>
      </c>
      <c r="G501" s="97">
        <f t="shared" si="112"/>
        <v>0</v>
      </c>
      <c r="H501" s="85">
        <f t="shared" si="112"/>
        <v>39000</v>
      </c>
      <c r="I501" s="97">
        <f t="shared" si="112"/>
        <v>0</v>
      </c>
      <c r="J501" s="85">
        <f>J500</f>
        <v>10000</v>
      </c>
      <c r="K501" s="97">
        <f>K500</f>
        <v>0</v>
      </c>
      <c r="L501" s="85">
        <f>L500</f>
        <v>10000</v>
      </c>
    </row>
    <row r="502" spans="1:12">
      <c r="A502" s="7"/>
      <c r="B502" s="47"/>
      <c r="C502" s="129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4.1" customHeight="1">
      <c r="A503" s="7"/>
      <c r="B503" s="47">
        <v>2</v>
      </c>
      <c r="C503" s="129" t="s">
        <v>231</v>
      </c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4.1" customHeight="1">
      <c r="A504" s="7"/>
      <c r="B504" s="46">
        <v>2.1120000000000001</v>
      </c>
      <c r="C504" s="26" t="s">
        <v>177</v>
      </c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4.1" customHeight="1">
      <c r="A505" s="7"/>
      <c r="B505" s="47">
        <v>46</v>
      </c>
      <c r="C505" s="129" t="s">
        <v>27</v>
      </c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4.1" customHeight="1">
      <c r="A506" s="7"/>
      <c r="B506" s="47" t="s">
        <v>198</v>
      </c>
      <c r="C506" s="129" t="s">
        <v>214</v>
      </c>
      <c r="D506" s="95">
        <v>0</v>
      </c>
      <c r="E506" s="95">
        <v>0</v>
      </c>
      <c r="F506" s="86">
        <v>19646</v>
      </c>
      <c r="G506" s="95">
        <v>0</v>
      </c>
      <c r="H506" s="86">
        <v>19646</v>
      </c>
      <c r="I506" s="95">
        <v>0</v>
      </c>
      <c r="J506" s="86">
        <v>7174</v>
      </c>
      <c r="K506" s="95">
        <v>0</v>
      </c>
      <c r="L506" s="86">
        <f>SUM(J506:K506)</f>
        <v>7174</v>
      </c>
    </row>
    <row r="507" spans="1:12">
      <c r="A507" s="7" t="s">
        <v>11</v>
      </c>
      <c r="B507" s="46">
        <v>2.1120000000000001</v>
      </c>
      <c r="C507" s="26" t="s">
        <v>177</v>
      </c>
      <c r="D507" s="118">
        <f t="shared" ref="D507:L508" si="113">D506</f>
        <v>0</v>
      </c>
      <c r="E507" s="118">
        <f t="shared" si="113"/>
        <v>0</v>
      </c>
      <c r="F507" s="115">
        <f t="shared" si="113"/>
        <v>19646</v>
      </c>
      <c r="G507" s="118">
        <f t="shared" si="113"/>
        <v>0</v>
      </c>
      <c r="H507" s="115">
        <f t="shared" si="113"/>
        <v>19646</v>
      </c>
      <c r="I507" s="118">
        <f t="shared" si="113"/>
        <v>0</v>
      </c>
      <c r="J507" s="115">
        <f t="shared" si="113"/>
        <v>7174</v>
      </c>
      <c r="K507" s="118">
        <f>K506</f>
        <v>0</v>
      </c>
      <c r="L507" s="115">
        <f t="shared" si="113"/>
        <v>7174</v>
      </c>
    </row>
    <row r="508" spans="1:12">
      <c r="A508" s="7" t="s">
        <v>11</v>
      </c>
      <c r="B508" s="47">
        <v>2</v>
      </c>
      <c r="C508" s="129" t="s">
        <v>231</v>
      </c>
      <c r="D508" s="118">
        <f t="shared" si="113"/>
        <v>0</v>
      </c>
      <c r="E508" s="118">
        <f t="shared" si="113"/>
        <v>0</v>
      </c>
      <c r="F508" s="115">
        <f t="shared" si="113"/>
        <v>19646</v>
      </c>
      <c r="G508" s="118">
        <f t="shared" si="113"/>
        <v>0</v>
      </c>
      <c r="H508" s="115">
        <f t="shared" si="113"/>
        <v>19646</v>
      </c>
      <c r="I508" s="118">
        <f t="shared" si="113"/>
        <v>0</v>
      </c>
      <c r="J508" s="115">
        <f t="shared" si="113"/>
        <v>7174</v>
      </c>
      <c r="K508" s="118">
        <f>K507</f>
        <v>0</v>
      </c>
      <c r="L508" s="115">
        <f t="shared" si="113"/>
        <v>7174</v>
      </c>
    </row>
    <row r="509" spans="1:12">
      <c r="A509" s="14" t="s">
        <v>11</v>
      </c>
      <c r="B509" s="32">
        <v>4406</v>
      </c>
      <c r="C509" s="25" t="s">
        <v>221</v>
      </c>
      <c r="D509" s="85">
        <f t="shared" ref="D509:L509" si="114">D501+D508</f>
        <v>10480</v>
      </c>
      <c r="E509" s="97">
        <f t="shared" si="114"/>
        <v>0</v>
      </c>
      <c r="F509" s="85">
        <f t="shared" si="114"/>
        <v>58646</v>
      </c>
      <c r="G509" s="97">
        <f t="shared" si="114"/>
        <v>0</v>
      </c>
      <c r="H509" s="85">
        <f t="shared" si="114"/>
        <v>58646</v>
      </c>
      <c r="I509" s="97">
        <f t="shared" si="114"/>
        <v>0</v>
      </c>
      <c r="J509" s="85">
        <f t="shared" si="114"/>
        <v>17174</v>
      </c>
      <c r="K509" s="97">
        <f>K501+K508</f>
        <v>0</v>
      </c>
      <c r="L509" s="85">
        <f t="shared" si="114"/>
        <v>17174</v>
      </c>
    </row>
    <row r="510" spans="1:12">
      <c r="A510" s="48" t="s">
        <v>11</v>
      </c>
      <c r="B510" s="49"/>
      <c r="C510" s="50" t="s">
        <v>190</v>
      </c>
      <c r="D510" s="87">
        <f t="shared" ref="D510:L510" si="115">D509</f>
        <v>10480</v>
      </c>
      <c r="E510" s="98">
        <f t="shared" si="115"/>
        <v>0</v>
      </c>
      <c r="F510" s="87">
        <f t="shared" si="115"/>
        <v>58646</v>
      </c>
      <c r="G510" s="98">
        <f t="shared" si="115"/>
        <v>0</v>
      </c>
      <c r="H510" s="87">
        <f t="shared" si="115"/>
        <v>58646</v>
      </c>
      <c r="I510" s="98">
        <f t="shared" si="115"/>
        <v>0</v>
      </c>
      <c r="J510" s="87">
        <f t="shared" si="115"/>
        <v>17174</v>
      </c>
      <c r="K510" s="98">
        <f>K509</f>
        <v>0</v>
      </c>
      <c r="L510" s="87">
        <f t="shared" si="115"/>
        <v>17174</v>
      </c>
    </row>
    <row r="511" spans="1:12">
      <c r="A511" s="48" t="s">
        <v>11</v>
      </c>
      <c r="B511" s="49"/>
      <c r="C511" s="50" t="s">
        <v>4</v>
      </c>
      <c r="D511" s="119">
        <f t="shared" ref="D511:L511" si="116">D510+D484</f>
        <v>344081</v>
      </c>
      <c r="E511" s="119">
        <f t="shared" si="116"/>
        <v>521817</v>
      </c>
      <c r="F511" s="119">
        <f t="shared" si="116"/>
        <v>1079018</v>
      </c>
      <c r="G511" s="119">
        <f t="shared" si="116"/>
        <v>722204</v>
      </c>
      <c r="H511" s="119">
        <f t="shared" si="116"/>
        <v>1107267</v>
      </c>
      <c r="I511" s="119">
        <f t="shared" si="116"/>
        <v>772904</v>
      </c>
      <c r="J511" s="119">
        <f t="shared" si="116"/>
        <v>1514379</v>
      </c>
      <c r="K511" s="119">
        <f t="shared" si="116"/>
        <v>952588</v>
      </c>
      <c r="L511" s="119">
        <f t="shared" si="116"/>
        <v>2466967</v>
      </c>
    </row>
    <row r="512" spans="1:12" ht="3" customHeight="1"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25.5">
      <c r="A513" s="7" t="s">
        <v>260</v>
      </c>
      <c r="B513" s="130">
        <v>2406</v>
      </c>
      <c r="C513" s="129" t="s">
        <v>304</v>
      </c>
      <c r="D513" s="95">
        <v>0</v>
      </c>
      <c r="E513" s="65">
        <v>7</v>
      </c>
      <c r="F513" s="95">
        <v>0</v>
      </c>
      <c r="G513" s="95">
        <v>0</v>
      </c>
      <c r="H513" s="95">
        <v>0</v>
      </c>
      <c r="I513" s="95">
        <v>0</v>
      </c>
      <c r="J513" s="95">
        <v>0</v>
      </c>
      <c r="K513" s="95">
        <v>0</v>
      </c>
      <c r="L513" s="95">
        <v>0</v>
      </c>
    </row>
    <row r="514" spans="1:12">
      <c r="A514" s="7"/>
      <c r="B514" s="130"/>
      <c r="C514" s="129"/>
      <c r="D514" s="101"/>
      <c r="E514" s="101"/>
      <c r="F514" s="95"/>
      <c r="G514" s="95"/>
      <c r="H514" s="95"/>
      <c r="I514" s="95"/>
      <c r="J514" s="95"/>
      <c r="K514" s="95"/>
      <c r="L514" s="95"/>
    </row>
    <row r="515" spans="1:12" ht="54.95" customHeight="1">
      <c r="A515" s="69" t="s">
        <v>236</v>
      </c>
      <c r="B515" s="154" t="s">
        <v>238</v>
      </c>
      <c r="C515" s="155"/>
      <c r="D515" s="156"/>
      <c r="E515" s="156"/>
      <c r="F515" s="156"/>
      <c r="G515" s="156"/>
      <c r="H515" s="156"/>
      <c r="I515" s="156"/>
      <c r="J515" s="156"/>
      <c r="K515" s="156"/>
      <c r="L515" s="156"/>
    </row>
    <row r="516" spans="1:12">
      <c r="A516" s="69"/>
      <c r="B516" s="133"/>
      <c r="C516" s="134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1:12" ht="25.5">
      <c r="A517" s="7" t="s">
        <v>260</v>
      </c>
      <c r="B517" s="130">
        <v>3435</v>
      </c>
      <c r="C517" s="127" t="s">
        <v>257</v>
      </c>
      <c r="D517" s="65">
        <v>3292</v>
      </c>
      <c r="E517" s="65">
        <v>25687</v>
      </c>
      <c r="F517" s="99">
        <v>0</v>
      </c>
      <c r="G517" s="86">
        <v>122173</v>
      </c>
      <c r="H517" s="99">
        <v>0</v>
      </c>
      <c r="I517" s="86">
        <v>122173</v>
      </c>
      <c r="J517" s="86">
        <v>92000</v>
      </c>
      <c r="K517" s="86">
        <f>K465</f>
        <v>130000</v>
      </c>
      <c r="L517" s="88">
        <f>L465</f>
        <v>222000</v>
      </c>
    </row>
    <row r="518" spans="1:12">
      <c r="A518" s="7"/>
      <c r="B518" s="130"/>
      <c r="C518" s="127"/>
      <c r="D518" s="86"/>
      <c r="E518" s="10"/>
      <c r="F518" s="88"/>
      <c r="G518" s="95"/>
      <c r="H518" s="88"/>
      <c r="I518" s="95"/>
      <c r="J518" s="95"/>
      <c r="K518" s="88"/>
      <c r="L518" s="83"/>
    </row>
    <row r="519" spans="1:12" ht="25.5">
      <c r="A519" s="7" t="s">
        <v>260</v>
      </c>
      <c r="B519" s="130">
        <v>2406</v>
      </c>
      <c r="C519" s="127" t="s">
        <v>258</v>
      </c>
      <c r="D519" s="86">
        <v>159109</v>
      </c>
      <c r="E519" s="101">
        <v>0</v>
      </c>
      <c r="F519" s="101">
        <v>0</v>
      </c>
      <c r="G519" s="95">
        <v>0</v>
      </c>
      <c r="H519" s="95">
        <v>0</v>
      </c>
      <c r="I519" s="95">
        <v>0</v>
      </c>
      <c r="J519" s="95">
        <v>0</v>
      </c>
      <c r="K519" s="95">
        <v>0</v>
      </c>
      <c r="L519" s="126">
        <f>K519</f>
        <v>0</v>
      </c>
    </row>
    <row r="520" spans="1:12">
      <c r="A520" s="28"/>
      <c r="B520" s="54"/>
      <c r="C520" s="145"/>
      <c r="D520" s="85"/>
      <c r="E520" s="146"/>
      <c r="F520" s="146"/>
      <c r="G520" s="97"/>
      <c r="H520" s="97"/>
      <c r="I520" s="97"/>
      <c r="J520" s="97"/>
      <c r="K520" s="97"/>
      <c r="L520" s="147"/>
    </row>
  </sheetData>
  <autoFilter ref="A20:L511"/>
  <customSheetViews>
    <customSheetView guid="{500B8DB8-F286-4AC6-8FFB-9BFEC967AB3A}" scale="70" showPageBreaks="1" printArea="1" showAutoFilter="1" view="pageBreakPreview" showRuler="0" topLeftCell="A551">
      <selection activeCell="G538" sqref="G538"/>
      <rowBreaks count="17" manualBreakCount="17">
        <brk id="34" max="11" man="1"/>
        <brk id="69" max="11" man="1"/>
        <brk id="105" max="11" man="1"/>
        <brk id="139" max="11" man="1"/>
        <brk id="174" max="11" man="1"/>
        <brk id="206" max="11" man="1"/>
        <brk id="241" max="11" man="1"/>
        <brk id="273" max="11" man="1"/>
        <brk id="309" max="11" man="1"/>
        <brk id="341" max="11" man="1"/>
        <brk id="373" max="11" man="1"/>
        <brk id="403" max="11" man="1"/>
        <brk id="437" max="11" man="1"/>
        <brk id="467" max="11" man="1"/>
        <brk id="480" max="11" man="1"/>
        <brk id="514" max="11" man="1"/>
        <brk id="546" max="11" man="1"/>
      </rowBreaks>
      <pageMargins left="0.75" right="0.5" top="0.75" bottom="0.75" header="0.5" footer="0"/>
      <printOptions horizontalCentered="1"/>
      <pageSetup paperSize="9" scale="93" firstPageNumber="106" orientation="landscape" blackAndWhite="1" useFirstPageNumber="1" horizontalDpi="4294967292" r:id="rId1"/>
      <headerFooter alignWithMargins="0">
        <oddHeader>&amp;C    &amp;"Times New Roman,Bold"  &amp;P</oddHeader>
      </headerFooter>
      <autoFilter ref="B1:M1"/>
    </customSheetView>
  </customSheetViews>
  <mergeCells count="11">
    <mergeCell ref="B515:L515"/>
    <mergeCell ref="D19:E19"/>
    <mergeCell ref="A1:L1"/>
    <mergeCell ref="F5:L5"/>
    <mergeCell ref="D18:E18"/>
    <mergeCell ref="F18:G18"/>
    <mergeCell ref="H18:I18"/>
    <mergeCell ref="F19:G19"/>
    <mergeCell ref="J18:L18"/>
    <mergeCell ref="J19:L19"/>
    <mergeCell ref="H19:I19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orientation="landscape" blackAndWhite="1" useFirstPageNumber="1" r:id="rId2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dem12</vt:lpstr>
      <vt:lpstr>'dem12'!ecolorec</vt:lpstr>
      <vt:lpstr>'dem12'!ecoRecRev</vt:lpstr>
      <vt:lpstr>'dem12'!ee</vt:lpstr>
      <vt:lpstr>'dem12'!fwl</vt:lpstr>
      <vt:lpstr>'dem12'!fwlcap</vt:lpstr>
      <vt:lpstr>'dem12'!fwlrec1</vt:lpstr>
      <vt:lpstr>'dem12'!np</vt:lpstr>
      <vt:lpstr>'dem12'!otd</vt:lpstr>
      <vt:lpstr>'dem12'!Print_Area</vt:lpstr>
      <vt:lpstr>'dem12'!Print_Titles</vt:lpstr>
      <vt:lpstr>rec</vt:lpstr>
      <vt:lpstr>'dem12'!swc</vt:lpstr>
      <vt:lpstr>'dem12'!voted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2014-06-16T06:13:09Z</cp:lastPrinted>
  <dcterms:created xsi:type="dcterms:W3CDTF">2004-06-02T16:15:08Z</dcterms:created>
  <dcterms:modified xsi:type="dcterms:W3CDTF">2014-06-16T06:13:10Z</dcterms:modified>
</cp:coreProperties>
</file>