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05" yWindow="-120" windowWidth="8745" windowHeight="7320"/>
  </bookViews>
  <sheets>
    <sheet name="dem39" sheetId="4" r:id="rId1"/>
  </sheets>
  <definedNames>
    <definedName name="__123Graph_D" localSheetId="0" hidden="1">#REF!</definedName>
    <definedName name="_xlnm._FilterDatabase" localSheetId="0" hidden="1">'dem39'!$A$15:$L$103</definedName>
    <definedName name="censusrec">#REF!</definedName>
    <definedName name="charged">#REF!</definedName>
    <definedName name="da">#REF!</definedName>
    <definedName name="educap" localSheetId="0">'dem39'!$D$99:$L$99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on_plan">'dem39'!A1</definedName>
    <definedName name="np" localSheetId="0">'dem39'!$K$103</definedName>
    <definedName name="oges">#REF!</definedName>
    <definedName name="pension">#REF!</definedName>
    <definedName name="_xlnm.Print_Area" localSheetId="0">'dem39'!$A$1:$L$104</definedName>
    <definedName name="_xlnm.Print_Titles" localSheetId="0">'dem39'!$12:$15</definedName>
    <definedName name="rec">#REF!</definedName>
    <definedName name="reform">#REF!</definedName>
    <definedName name="revise" localSheetId="0">'dem39'!#REF!</definedName>
    <definedName name="SocialSecurity">#REF!</definedName>
    <definedName name="socialwelfare">#REF!</definedName>
    <definedName name="spfrd">#REF!</definedName>
    <definedName name="sports" localSheetId="0">'dem39'!$D$78:$L$78</definedName>
    <definedName name="summary" localSheetId="0">'dem39'!#REF!</definedName>
    <definedName name="udhd">#REF!</definedName>
    <definedName name="urbancap">#REF!</definedName>
    <definedName name="Voted" localSheetId="0">'dem39'!$E$10:$G$10</definedName>
    <definedName name="welfarecap">#REF!</definedName>
    <definedName name="Z_239EE218_578E_4317_BEED_14D5D7089E27_.wvu.Cols" localSheetId="0" hidden="1">'dem39'!#REF!</definedName>
    <definedName name="Z_239EE218_578E_4317_BEED_14D5D7089E27_.wvu.FilterData" localSheetId="0" hidden="1">'dem39'!$A$1:$L$101</definedName>
    <definedName name="Z_239EE218_578E_4317_BEED_14D5D7089E27_.wvu.PrintArea" localSheetId="0" hidden="1">'dem39'!$A$1:$L$101</definedName>
    <definedName name="Z_239EE218_578E_4317_BEED_14D5D7089E27_.wvu.PrintTitles" localSheetId="0" hidden="1">'dem39'!$12:$15</definedName>
    <definedName name="Z_302A3EA3_AE96_11D5_A646_0050BA3D7AFD_.wvu.Cols" localSheetId="0" hidden="1">'dem39'!#REF!</definedName>
    <definedName name="Z_302A3EA3_AE96_11D5_A646_0050BA3D7AFD_.wvu.FilterData" localSheetId="0" hidden="1">'dem39'!$A$1:$L$101</definedName>
    <definedName name="Z_302A3EA3_AE96_11D5_A646_0050BA3D7AFD_.wvu.PrintArea" localSheetId="0" hidden="1">'dem39'!$A$1:$L$101</definedName>
    <definedName name="Z_302A3EA3_AE96_11D5_A646_0050BA3D7AFD_.wvu.PrintTitles" localSheetId="0" hidden="1">'dem39'!$12:$15</definedName>
    <definedName name="Z_36DBA021_0ECB_11D4_8064_004005726899_.wvu.Cols" localSheetId="0" hidden="1">'dem39'!#REF!</definedName>
    <definedName name="Z_36DBA021_0ECB_11D4_8064_004005726899_.wvu.PrintArea" localSheetId="0" hidden="1">'dem39'!$A$1:$L$101</definedName>
    <definedName name="Z_36DBA021_0ECB_11D4_8064_004005726899_.wvu.PrintTitles" localSheetId="0" hidden="1">'dem39'!$12:$15</definedName>
    <definedName name="Z_93EBE921_AE91_11D5_8685_004005726899_.wvu.Cols" localSheetId="0" hidden="1">'dem39'!#REF!</definedName>
    <definedName name="Z_93EBE921_AE91_11D5_8685_004005726899_.wvu.PrintArea" localSheetId="0" hidden="1">'dem39'!$A$1:$L$101</definedName>
    <definedName name="Z_93EBE921_AE91_11D5_8685_004005726899_.wvu.PrintTitles" localSheetId="0" hidden="1">'dem39'!$12:$15</definedName>
    <definedName name="Z_94DA79C1_0FDE_11D5_9579_000021DAEEA2_.wvu.Cols" localSheetId="0" hidden="1">'dem39'!#REF!</definedName>
    <definedName name="Z_94DA79C1_0FDE_11D5_9579_000021DAEEA2_.wvu.PrintArea" localSheetId="0" hidden="1">'dem39'!$A$1:$L$101</definedName>
    <definedName name="Z_94DA79C1_0FDE_11D5_9579_000021DAEEA2_.wvu.PrintTitles" localSheetId="0" hidden="1">'dem39'!$12:$15</definedName>
    <definedName name="Z_C868F8C3_16D7_11D5_A68D_81D6213F5331_.wvu.Cols" localSheetId="0" hidden="1">'dem39'!#REF!</definedName>
    <definedName name="Z_C868F8C3_16D7_11D5_A68D_81D6213F5331_.wvu.PrintArea" localSheetId="0" hidden="1">'dem39'!$A$1:$L$101</definedName>
    <definedName name="Z_C868F8C3_16D7_11D5_A68D_81D6213F5331_.wvu.PrintTitles" localSheetId="0" hidden="1">'dem39'!$12:$15</definedName>
    <definedName name="Z_E5DF37BD_125C_11D5_8DC4_D0F5D88B3549_.wvu.Cols" localSheetId="0" hidden="1">'dem39'!#REF!</definedName>
    <definedName name="Z_E5DF37BD_125C_11D5_8DC4_D0F5D88B3549_.wvu.PrintArea" localSheetId="0" hidden="1">'dem39'!$A$1:$L$101</definedName>
    <definedName name="Z_E5DF37BD_125C_11D5_8DC4_D0F5D88B3549_.wvu.PrintTitles" localSheetId="0" hidden="1">'dem39'!$12:$15</definedName>
    <definedName name="Z_F8ADACC1_164E_11D6_B603_000021DAEEA2_.wvu.Cols" localSheetId="0" hidden="1">'dem39'!#REF!</definedName>
    <definedName name="Z_F8ADACC1_164E_11D6_B603_000021DAEEA2_.wvu.PrintArea" localSheetId="0" hidden="1">'dem39'!$A$1:$L$101</definedName>
    <definedName name="Z_F8ADACC1_164E_11D6_B603_000021DAEEA2_.wvu.PrintTitles" localSheetId="0" hidden="1">'dem39'!$12:$15</definedName>
  </definedNames>
  <calcPr calcId="124519"/>
</workbook>
</file>

<file path=xl/calcChain.xml><?xml version="1.0" encoding="utf-8"?>
<calcChain xmlns="http://schemas.openxmlformats.org/spreadsheetml/2006/main">
  <c r="L95" i="4"/>
  <c r="L94"/>
  <c r="L93"/>
  <c r="L92"/>
  <c r="L91"/>
  <c r="L90"/>
  <c r="L89"/>
  <c r="L88"/>
  <c r="L87"/>
  <c r="L86"/>
  <c r="L85"/>
  <c r="L75"/>
  <c r="L74"/>
  <c r="L70"/>
  <c r="L69"/>
  <c r="L68"/>
  <c r="L67"/>
  <c r="L66"/>
  <c r="L65"/>
  <c r="L61"/>
  <c r="L55"/>
  <c r="L54"/>
  <c r="L48"/>
  <c r="L47"/>
  <c r="L46"/>
  <c r="L41"/>
  <c r="L40"/>
  <c r="L39"/>
  <c r="L32"/>
  <c r="L30"/>
  <c r="L29"/>
  <c r="L24"/>
  <c r="L23"/>
  <c r="L22"/>
  <c r="J96"/>
  <c r="J97" s="1"/>
  <c r="K96"/>
  <c r="K97" s="1"/>
  <c r="D96"/>
  <c r="D97" s="1"/>
  <c r="J71"/>
  <c r="K71"/>
  <c r="D71"/>
  <c r="J31"/>
  <c r="J33" s="1"/>
  <c r="E71"/>
  <c r="F71"/>
  <c r="G71"/>
  <c r="H71"/>
  <c r="I71"/>
  <c r="I96"/>
  <c r="I97" s="1"/>
  <c r="H96"/>
  <c r="H97" s="1"/>
  <c r="G96"/>
  <c r="G97" s="1"/>
  <c r="F96"/>
  <c r="F97" s="1"/>
  <c r="E96"/>
  <c r="E97" s="1"/>
  <c r="D33"/>
  <c r="K45"/>
  <c r="L45" s="1"/>
  <c r="K28"/>
  <c r="K33" s="1"/>
  <c r="K25"/>
  <c r="J25"/>
  <c r="I25"/>
  <c r="H25"/>
  <c r="G25"/>
  <c r="F25"/>
  <c r="E25"/>
  <c r="D25"/>
  <c r="D62"/>
  <c r="I76"/>
  <c r="H76"/>
  <c r="G76"/>
  <c r="F76"/>
  <c r="E76"/>
  <c r="D76"/>
  <c r="I62"/>
  <c r="H62"/>
  <c r="G62"/>
  <c r="F62"/>
  <c r="E62"/>
  <c r="I56"/>
  <c r="I57" s="1"/>
  <c r="H56"/>
  <c r="H57" s="1"/>
  <c r="G56"/>
  <c r="G57" s="1"/>
  <c r="F56"/>
  <c r="F57" s="1"/>
  <c r="E56"/>
  <c r="E57" s="1"/>
  <c r="D56"/>
  <c r="D57" s="1"/>
  <c r="I49"/>
  <c r="H49"/>
  <c r="G49"/>
  <c r="F49"/>
  <c r="E49"/>
  <c r="D49"/>
  <c r="I42"/>
  <c r="H42"/>
  <c r="G42"/>
  <c r="F42"/>
  <c r="E42"/>
  <c r="D42"/>
  <c r="I33"/>
  <c r="H33"/>
  <c r="G33"/>
  <c r="F33"/>
  <c r="E33"/>
  <c r="E50" l="1"/>
  <c r="D50"/>
  <c r="H50"/>
  <c r="I50"/>
  <c r="F50"/>
  <c r="G50"/>
  <c r="L71"/>
  <c r="L31"/>
  <c r="L28"/>
  <c r="L96"/>
  <c r="L97" s="1"/>
  <c r="D77"/>
  <c r="D34"/>
  <c r="D35" s="1"/>
  <c r="F34"/>
  <c r="F35" s="1"/>
  <c r="H34"/>
  <c r="H35" s="1"/>
  <c r="G34"/>
  <c r="G35" s="1"/>
  <c r="I34"/>
  <c r="I35" s="1"/>
  <c r="E34"/>
  <c r="E35" s="1"/>
  <c r="D98"/>
  <c r="D99" s="1"/>
  <c r="D100" s="1"/>
  <c r="L25"/>
  <c r="E77"/>
  <c r="G77"/>
  <c r="I77"/>
  <c r="E98"/>
  <c r="E99" s="1"/>
  <c r="E100" s="1"/>
  <c r="G98"/>
  <c r="G99" s="1"/>
  <c r="G100" s="1"/>
  <c r="I98"/>
  <c r="I99" s="1"/>
  <c r="I100" s="1"/>
  <c r="F77"/>
  <c r="H77"/>
  <c r="F98"/>
  <c r="F99" s="1"/>
  <c r="F100" s="1"/>
  <c r="H98"/>
  <c r="H99" s="1"/>
  <c r="H100" s="1"/>
  <c r="L33" l="1"/>
  <c r="G78"/>
  <c r="G79" s="1"/>
  <c r="G101" s="1"/>
  <c r="E78"/>
  <c r="E79" s="1"/>
  <c r="E101" s="1"/>
  <c r="I78"/>
  <c r="I79" s="1"/>
  <c r="I101" s="1"/>
  <c r="H78"/>
  <c r="H79" s="1"/>
  <c r="H101" s="1"/>
  <c r="D78"/>
  <c r="D79" s="1"/>
  <c r="D101" s="1"/>
  <c r="F78"/>
  <c r="F79" s="1"/>
  <c r="F101" s="1"/>
  <c r="K76" l="1"/>
  <c r="K62"/>
  <c r="K56"/>
  <c r="K57" s="1"/>
  <c r="K49"/>
  <c r="K42"/>
  <c r="K34"/>
  <c r="K50" l="1"/>
  <c r="K98"/>
  <c r="K99" s="1"/>
  <c r="K100" s="1"/>
  <c r="K77"/>
  <c r="K35"/>
  <c r="K78" l="1"/>
  <c r="K79" s="1"/>
  <c r="K101" l="1"/>
  <c r="J49"/>
  <c r="J62" l="1"/>
  <c r="J42"/>
  <c r="J98"/>
  <c r="J99" s="1"/>
  <c r="J100" s="1"/>
  <c r="J76"/>
  <c r="J56"/>
  <c r="J57" s="1"/>
  <c r="J34"/>
  <c r="J50" l="1"/>
  <c r="L98"/>
  <c r="L99" s="1"/>
  <c r="L100" s="1"/>
  <c r="F10" s="1"/>
  <c r="L49"/>
  <c r="J35"/>
  <c r="L42"/>
  <c r="J77"/>
  <c r="L57"/>
  <c r="L62"/>
  <c r="L76"/>
  <c r="L34"/>
  <c r="L35" s="1"/>
  <c r="L56"/>
  <c r="L50" l="1"/>
  <c r="J78"/>
  <c r="J79" s="1"/>
  <c r="J101" s="1"/>
  <c r="L77"/>
  <c r="L78" l="1"/>
  <c r="L79" s="1"/>
  <c r="E10" s="1"/>
  <c r="G10" l="1"/>
  <c r="L101"/>
</calcChain>
</file>

<file path=xl/sharedStrings.xml><?xml version="1.0" encoding="utf-8"?>
<sst xmlns="http://schemas.openxmlformats.org/spreadsheetml/2006/main" count="172" uniqueCount="111">
  <si>
    <t>SPORTS AND YOUTH AFFAIRS</t>
  </si>
  <si>
    <t>Sports &amp; Youth Services</t>
  </si>
  <si>
    <t>(a) Education, Sports Arts and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</si>
  <si>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</si>
  <si>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</si>
  <si>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</si>
  <si>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</si>
  <si>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</si>
  <si>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</si>
  <si>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</si>
  <si>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</si>
  <si>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</si>
  <si>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</si>
  <si>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</si>
  <si>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</si>
  <si>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</si>
  <si>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</si>
  <si>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</si>
  <si>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</si>
  <si>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</si>
  <si>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</si>
  <si>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</si>
  <si>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</si>
  <si>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</si>
  <si>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</si>
  <si>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South/West District</t>
  </si>
  <si>
    <t>60.43.01</t>
  </si>
  <si>
    <t>60.43.11</t>
  </si>
  <si>
    <t>60.43.13</t>
  </si>
  <si>
    <t>Youth Welfare Programmes for Students</t>
  </si>
  <si>
    <t>National Cadet Corps.</t>
  </si>
  <si>
    <t>61.00.01</t>
  </si>
  <si>
    <t>61.00.13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</si>
  <si>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</si>
  <si>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</si>
  <si>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</si>
  <si>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</si>
  <si>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</si>
  <si>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</si>
  <si>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65.00.73</t>
  </si>
  <si>
    <t>Training and Orientation Course</t>
  </si>
  <si>
    <t>Sports Hostel,  Namchi</t>
  </si>
  <si>
    <t>66.00.50</t>
  </si>
  <si>
    <t>CAPITAL SECTION</t>
  </si>
  <si>
    <t>Sports and Youth Services -Sports Stadia</t>
  </si>
  <si>
    <t>Sports Stadia</t>
  </si>
  <si>
    <t>Stadium,Gymnasium and Playgrounds</t>
  </si>
  <si>
    <t>61.00.72</t>
  </si>
  <si>
    <t>Sports &amp; Stadia</t>
  </si>
  <si>
    <t>DEMAND NO. 39</t>
  </si>
  <si>
    <t>II. Details of the estimates and the heads under which this grant will be accounted for:</t>
  </si>
  <si>
    <t>Youth Welfare Programmes for Non- Students</t>
  </si>
  <si>
    <t>Development of Games &amp; Sports                                           Infrastructure</t>
  </si>
  <si>
    <t>Revenue</t>
  </si>
  <si>
    <t>B - Social Services (a) Education, Sports , Art and Culture</t>
  </si>
  <si>
    <t>61.00.86</t>
  </si>
  <si>
    <t>B - Capital Account of General Services</t>
  </si>
  <si>
    <t>Capital</t>
  </si>
  <si>
    <t>Grants-in-aid to State Sports Association</t>
  </si>
  <si>
    <t>61.00.88</t>
  </si>
  <si>
    <t>61.00.89</t>
  </si>
  <si>
    <t>61.00.90</t>
  </si>
  <si>
    <t>Regular Activities</t>
  </si>
  <si>
    <t>Special Camps</t>
  </si>
  <si>
    <t>Upgradation of Kyongsa Play Ground upto International Standard with Track &amp; Field (SPA)</t>
  </si>
  <si>
    <t>(In Thousands of Rupees)</t>
  </si>
  <si>
    <t>Panchayat Yuva Krida Aur Khel  Abhiyan (PYKKA) (100 % CSS)</t>
  </si>
  <si>
    <t>61.00.93</t>
  </si>
  <si>
    <t>Stipend for Sports Academy</t>
  </si>
  <si>
    <t>65.00.34</t>
  </si>
  <si>
    <t>66.00.34</t>
  </si>
  <si>
    <t>61.00.94</t>
  </si>
  <si>
    <t>Stadium Flood lightning at Paljor Stadium and Installation of Electronic Led  Score Board  at Gangtok (NEC)</t>
  </si>
  <si>
    <t>61.00.95</t>
  </si>
  <si>
    <t>2014-15</t>
  </si>
  <si>
    <t>Panchayat Yuva Krida aur Khel Abhiyan (PYKKA)</t>
  </si>
  <si>
    <t>56.00.01</t>
  </si>
  <si>
    <t>56.00.71</t>
  </si>
  <si>
    <t>56.00.81</t>
  </si>
  <si>
    <t>57.00.81</t>
  </si>
  <si>
    <t>61.00.83</t>
  </si>
  <si>
    <t>61.00.84</t>
  </si>
  <si>
    <t>Annual Training Camps (State share)</t>
  </si>
  <si>
    <t>Camps and Courses (State share)</t>
  </si>
  <si>
    <t>61.00.96</t>
  </si>
  <si>
    <t>Upgradation of Mangan Public Ground (NLCPR)</t>
  </si>
  <si>
    <t>National Service Scheme (NSS) 
(75:25% CSS)</t>
  </si>
  <si>
    <t>Development of Archery Complex at Tathangchen and Indoor Gymnasium for Boxing, Taekwondo, Karate, Wushu at Gangtok (NEC)</t>
  </si>
  <si>
    <t>2015-16</t>
  </si>
  <si>
    <t>65.00.96</t>
  </si>
  <si>
    <t>Organizing 5th North-East Fide Rating Chess Tournament ( NEC)</t>
  </si>
  <si>
    <t>I. Estimate of the amount required in the year ending 31st March, 2017 to defray the charges in respect   of Sports and Youth  Affairs</t>
  </si>
  <si>
    <t>2016-17</t>
  </si>
  <si>
    <t>Rec</t>
  </si>
  <si>
    <t>Sports &amp; Youth Services, 00.911-Deduct Recoveries of Over Payments</t>
  </si>
  <si>
    <t>60.44.51</t>
  </si>
  <si>
    <t>Motor Vehicle</t>
  </si>
  <si>
    <t xml:space="preserve">Construction of Bhaichung Stadium 
</t>
  </si>
  <si>
    <t xml:space="preserve">Construction of play ground at Mangan 
</t>
  </si>
  <si>
    <t xml:space="preserve">Construction of Soreng Stadium 
</t>
  </si>
  <si>
    <t>65.00.76</t>
  </si>
  <si>
    <t>Maintenance of Palzor Stadium</t>
  </si>
  <si>
    <t>61.00.97</t>
  </si>
  <si>
    <t xml:space="preserve">Construction of play ground at Rangpo
</t>
  </si>
  <si>
    <t>65.00.79</t>
  </si>
  <si>
    <t>Maintenance of Khel Gaon at Reshithang</t>
  </si>
  <si>
    <t>65.00.97</t>
  </si>
  <si>
    <t>Organizing 5th North-East Fide Rating Chess Tournament ( 90%CSS)</t>
  </si>
  <si>
    <t>Panchayat Yuva Krida Aur Khel  Abhiyan (PYKKA) (90 % CSS)</t>
  </si>
  <si>
    <t>61.00.98</t>
  </si>
  <si>
    <t>Construction of Archery Complex at Nangdang, South Sikkim under (NSDF)                         ( 100 % CSS)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</si>
</sst>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0#"/>
    <numFmt numFmtId="167" formatCode="00.000"/>
    <numFmt numFmtId="168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6">
    <xf numFmtId="0" fontId="0" fillId="0" borderId="0" xfId="0"/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/>
    <xf numFmtId="0" fontId="3" fillId="0" borderId="0" xfId="2" applyFont="1" applyFill="1"/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/>
    </xf>
    <xf numFmtId="0" fontId="3" fillId="0" borderId="0" xfId="5" applyFont="1" applyFill="1" applyAlignment="1" applyProtection="1">
      <alignment horizontal="left"/>
    </xf>
    <xf numFmtId="0" fontId="3" fillId="0" borderId="0" xfId="2" applyFont="1" applyFill="1" applyAlignment="1">
      <alignment horizontal="left"/>
    </xf>
    <xf numFmtId="0" fontId="3" fillId="0" borderId="1" xfId="3" applyFont="1" applyFill="1" applyBorder="1"/>
    <xf numFmtId="0" fontId="3" fillId="0" borderId="2" xfId="4" applyFont="1" applyFill="1" applyBorder="1" applyAlignment="1" applyProtection="1">
      <alignment horizontal="left" vertical="top" wrapText="1"/>
    </xf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0" xfId="4" applyFont="1" applyFill="1" applyProtection="1"/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left" vertical="top" wrapText="1"/>
    </xf>
    <xf numFmtId="167" fontId="4" fillId="0" borderId="0" xfId="2" applyNumberFormat="1" applyFont="1" applyFill="1" applyAlignment="1">
      <alignment horizontal="right" vertical="top" wrapText="1"/>
    </xf>
    <xf numFmtId="168" fontId="3" fillId="0" borderId="0" xfId="2" applyNumberFormat="1" applyFont="1" applyFill="1" applyAlignment="1">
      <alignment horizontal="right" vertical="top" wrapText="1"/>
    </xf>
    <xf numFmtId="168" fontId="3" fillId="0" borderId="0" xfId="2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6" fontId="3" fillId="0" borderId="0" xfId="2" applyNumberFormat="1" applyFont="1" applyFill="1" applyAlignment="1">
      <alignment horizontal="right"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5" applyFont="1" applyFill="1" applyBorder="1" applyAlignment="1">
      <alignment horizontal="right" vertical="top" wrapText="1"/>
    </xf>
    <xf numFmtId="0" fontId="3" fillId="0" borderId="0" xfId="5" applyFont="1" applyFill="1"/>
    <xf numFmtId="0" fontId="3" fillId="0" borderId="0" xfId="5" applyFont="1" applyFill="1" applyAlignment="1">
      <alignment horizontal="left" vertical="top" wrapText="1"/>
    </xf>
    <xf numFmtId="165" fontId="3" fillId="0" borderId="0" xfId="5" applyNumberFormat="1" applyFont="1" applyFill="1" applyAlignment="1">
      <alignment horizontal="right" vertical="top" wrapText="1"/>
    </xf>
    <xf numFmtId="0" fontId="3" fillId="0" borderId="0" xfId="5" applyFont="1" applyFill="1" applyAlignment="1" applyProtection="1">
      <alignment horizontal="left" vertical="top" wrapText="1"/>
    </xf>
    <xf numFmtId="0" fontId="3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justify" wrapText="1"/>
    </xf>
    <xf numFmtId="0" fontId="3" fillId="0" borderId="3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4" fillId="0" borderId="3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/>
    <xf numFmtId="0" fontId="3" fillId="0" borderId="0" xfId="2" applyNumberFormat="1" applyFont="1" applyFill="1" applyAlignment="1" applyProtection="1"/>
    <xf numFmtId="0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 applyProtection="1"/>
    <xf numFmtId="0" fontId="3" fillId="0" borderId="0" xfId="5" applyNumberFormat="1" applyFont="1" applyFill="1" applyAlignment="1"/>
    <xf numFmtId="0" fontId="4" fillId="0" borderId="0" xfId="2" applyNumberFormat="1" applyFont="1" applyFill="1"/>
    <xf numFmtId="0" fontId="4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Alignment="1" applyProtection="1">
      <alignment horizontal="right"/>
    </xf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/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wrapText="1"/>
    </xf>
    <xf numFmtId="164" fontId="3" fillId="0" borderId="0" xfId="1" applyFont="1" applyFill="1" applyAlignment="1">
      <alignment horizontal="right" wrapText="1"/>
    </xf>
    <xf numFmtId="0" fontId="4" fillId="0" borderId="0" xfId="5" applyFont="1" applyFill="1" applyBorder="1" applyAlignment="1" applyProtection="1">
      <alignment horizontal="left" vertical="justify" wrapText="1"/>
    </xf>
    <xf numFmtId="0" fontId="3" fillId="0" borderId="1" xfId="2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/>
    </xf>
    <xf numFmtId="0" fontId="3" fillId="0" borderId="3" xfId="2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0" fontId="3" fillId="0" borderId="3" xfId="2" applyNumberFormat="1" applyFont="1" applyFill="1" applyBorder="1" applyAlignment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0" fontId="4" fillId="0" borderId="0" xfId="5" applyNumberFormat="1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5" applyNumberFormat="1" applyFont="1" applyFill="1" applyBorder="1" applyAlignment="1"/>
    <xf numFmtId="0" fontId="4" fillId="0" borderId="1" xfId="2" applyFont="1" applyFill="1" applyBorder="1" applyAlignment="1">
      <alignment horizontal="right" vertical="top" wrapText="1"/>
    </xf>
    <xf numFmtId="164" fontId="3" fillId="0" borderId="3" xfId="1" applyFont="1" applyFill="1" applyBorder="1" applyAlignment="1">
      <alignment horizontal="right" wrapText="1"/>
    </xf>
    <xf numFmtId="0" fontId="3" fillId="0" borderId="0" xfId="3" applyFont="1" applyFill="1" applyBorder="1" applyAlignment="1" applyProtection="1">
      <alignment horizontal="left"/>
    </xf>
    <xf numFmtId="0" fontId="3" fillId="0" borderId="1" xfId="3" applyFont="1" applyFill="1" applyBorder="1" applyAlignment="1" applyProtection="1">
      <alignment horizontal="left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2" borderId="0" xfId="2" applyFont="1" applyFill="1"/>
    <xf numFmtId="0" fontId="3" fillId="0" borderId="1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right" vertical="top" wrapText="1"/>
    </xf>
    <xf numFmtId="0" fontId="4" fillId="0" borderId="2" xfId="2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top"/>
    </xf>
    <xf numFmtId="0" fontId="3" fillId="0" borderId="1" xfId="2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>
      <alignment horizontal="right" vertical="top" wrapText="1"/>
    </xf>
    <xf numFmtId="0" fontId="4" fillId="0" borderId="1" xfId="5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3" fillId="0" borderId="0" xfId="5" applyNumberFormat="1" applyFont="1" applyFill="1"/>
    <xf numFmtId="166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167" fontId="3" fillId="0" borderId="0" xfId="2" applyNumberFormat="1" applyFont="1" applyFill="1" applyAlignment="1">
      <alignment horizontal="right" vertical="top" wrapText="1"/>
    </xf>
    <xf numFmtId="166" fontId="3" fillId="0" borderId="0" xfId="5" applyNumberFormat="1" applyFont="1" applyFill="1" applyBorder="1" applyAlignment="1">
      <alignment horizontal="right" vertical="top" wrapText="1"/>
    </xf>
    <xf numFmtId="166" fontId="3" fillId="0" borderId="1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167" fontId="4" fillId="0" borderId="1" xfId="2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2" xfId="3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1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" transitionEvaluation="1" codeName="Sheet1"/>
  <dimension ref="A1:L104"/>
  <sheetViews>
    <sheetView tabSelected="1" view="pageBreakPreview" topLeftCell="A5" zoomScaleSheetLayoutView="100" workbookViewId="0">
      <selection activeCell="E19" sqref="E19"/>
    </sheetView>
  </sheetViews>
  <sheetFormatPr defaultColWidth="11" defaultRowHeight="12.75"/>
  <cols>
    <col min="1" max="1" width="6.42578125" style="8" customWidth="1"/>
    <col min="2" max="2" width="8.140625" style="9" customWidth="1"/>
    <col min="3" max="3" width="34.5703125" style="6" customWidth="1"/>
    <col min="4" max="4" width="10.28515625" style="54" customWidth="1"/>
    <col min="5" max="5" width="9.42578125" style="54" customWidth="1"/>
    <col min="6" max="6" width="8.42578125" style="6" customWidth="1"/>
    <col min="7" max="7" width="8.5703125" style="6" customWidth="1"/>
    <col min="8" max="8" width="8.5703125" style="54" customWidth="1"/>
    <col min="9" max="9" width="8.42578125" style="54" customWidth="1"/>
    <col min="10" max="10" width="8.5703125" style="54" customWidth="1"/>
    <col min="11" max="11" width="9.140625" style="6" customWidth="1"/>
    <col min="12" max="12" width="8.42578125" style="54" customWidth="1"/>
    <col min="13" max="16384" width="11" style="6"/>
  </cols>
  <sheetData>
    <row r="1" spans="1:12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 customHeight="1">
      <c r="A3" s="3"/>
      <c r="B3" s="4"/>
      <c r="C3" s="7"/>
      <c r="D3" s="62"/>
      <c r="E3" s="76"/>
      <c r="F3" s="5"/>
      <c r="G3" s="5"/>
      <c r="H3" s="62"/>
      <c r="I3" s="62"/>
      <c r="J3" s="62"/>
      <c r="K3" s="5"/>
      <c r="L3" s="62"/>
    </row>
    <row r="4" spans="1:12" ht="13.9" customHeight="1">
      <c r="D4" s="46" t="s">
        <v>54</v>
      </c>
      <c r="E4" s="77">
        <v>2204</v>
      </c>
      <c r="F4" s="10" t="s">
        <v>1</v>
      </c>
    </row>
    <row r="5" spans="1:12" ht="13.9" customHeight="1">
      <c r="D5" s="46" t="s">
        <v>56</v>
      </c>
      <c r="E5" s="78"/>
    </row>
    <row r="6" spans="1:12" ht="13.9" customHeight="1">
      <c r="D6" s="46" t="s">
        <v>2</v>
      </c>
      <c r="E6" s="79">
        <v>4202</v>
      </c>
      <c r="F6" s="11" t="s">
        <v>3</v>
      </c>
    </row>
    <row r="7" spans="1:12" ht="13.9" customHeight="1">
      <c r="D7" s="46"/>
      <c r="E7" s="79"/>
      <c r="F7" s="11"/>
    </row>
    <row r="8" spans="1:12" ht="13.9" customHeight="1">
      <c r="A8" s="12" t="s">
        <v>91</v>
      </c>
      <c r="C8" s="10"/>
    </row>
    <row r="9" spans="1:12" ht="13.9" customHeight="1">
      <c r="D9" s="52"/>
      <c r="E9" s="53" t="s">
        <v>53</v>
      </c>
      <c r="F9" s="53" t="s">
        <v>57</v>
      </c>
      <c r="G9" s="53" t="s">
        <v>11</v>
      </c>
      <c r="K9" s="54"/>
    </row>
    <row r="10" spans="1:12" ht="13.9" customHeight="1">
      <c r="B10" s="4"/>
      <c r="C10" s="5"/>
      <c r="D10" s="55" t="s">
        <v>4</v>
      </c>
      <c r="E10" s="53">
        <f>L79</f>
        <v>125093</v>
      </c>
      <c r="F10" s="53">
        <f>L100</f>
        <v>37975</v>
      </c>
      <c r="G10" s="53">
        <f>F10+E10</f>
        <v>163068</v>
      </c>
      <c r="K10" s="54"/>
    </row>
    <row r="11" spans="1:12" ht="13.9" customHeight="1">
      <c r="A11" s="10" t="s">
        <v>50</v>
      </c>
      <c r="F11" s="54"/>
      <c r="G11" s="54"/>
      <c r="K11" s="54"/>
    </row>
    <row r="12" spans="1:12" ht="13.5">
      <c r="C12" s="13"/>
      <c r="D12" s="56"/>
      <c r="E12" s="56"/>
      <c r="F12" s="56"/>
      <c r="G12" s="56"/>
      <c r="H12" s="56"/>
      <c r="I12" s="57"/>
      <c r="J12" s="58"/>
      <c r="K12" s="59"/>
      <c r="L12" s="60" t="s">
        <v>65</v>
      </c>
    </row>
    <row r="13" spans="1:12" s="16" customFormat="1">
      <c r="A13" s="14"/>
      <c r="B13" s="15"/>
      <c r="C13" s="84"/>
      <c r="D13" s="123" t="s">
        <v>5</v>
      </c>
      <c r="E13" s="123"/>
      <c r="F13" s="122" t="s">
        <v>6</v>
      </c>
      <c r="G13" s="122"/>
      <c r="H13" s="122" t="s">
        <v>7</v>
      </c>
      <c r="I13" s="122"/>
      <c r="J13" s="122" t="s">
        <v>6</v>
      </c>
      <c r="K13" s="122"/>
      <c r="L13" s="122"/>
    </row>
    <row r="14" spans="1:12" s="16" customFormat="1">
      <c r="A14" s="2"/>
      <c r="B14" s="1"/>
      <c r="C14" s="84" t="s">
        <v>8</v>
      </c>
      <c r="D14" s="122" t="s">
        <v>74</v>
      </c>
      <c r="E14" s="122"/>
      <c r="F14" s="122" t="s">
        <v>88</v>
      </c>
      <c r="G14" s="122"/>
      <c r="H14" s="122" t="s">
        <v>88</v>
      </c>
      <c r="I14" s="122"/>
      <c r="J14" s="122" t="s">
        <v>92</v>
      </c>
      <c r="K14" s="122"/>
      <c r="L14" s="122"/>
    </row>
    <row r="15" spans="1:12" s="16" customFormat="1">
      <c r="A15" s="17"/>
      <c r="B15" s="18"/>
      <c r="C15" s="85"/>
      <c r="D15" s="61" t="s">
        <v>9</v>
      </c>
      <c r="E15" s="61" t="s">
        <v>10</v>
      </c>
      <c r="F15" s="61" t="s">
        <v>9</v>
      </c>
      <c r="G15" s="61" t="s">
        <v>10</v>
      </c>
      <c r="H15" s="61" t="s">
        <v>9</v>
      </c>
      <c r="I15" s="61" t="s">
        <v>10</v>
      </c>
      <c r="J15" s="61" t="s">
        <v>9</v>
      </c>
      <c r="K15" s="61" t="s">
        <v>10</v>
      </c>
      <c r="L15" s="61" t="s">
        <v>11</v>
      </c>
    </row>
    <row r="16" spans="1:12" s="16" customFormat="1" ht="12.6" customHeight="1">
      <c r="A16" s="2"/>
      <c r="B16" s="1"/>
      <c r="C16" s="84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2" ht="14.45" customHeight="1">
      <c r="C17" s="19" t="s">
        <v>12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4.45" customHeight="1">
      <c r="A18" s="8" t="s">
        <v>13</v>
      </c>
      <c r="B18" s="20">
        <v>2204</v>
      </c>
      <c r="C18" s="19" t="s">
        <v>1</v>
      </c>
      <c r="F18" s="54"/>
      <c r="G18" s="54"/>
      <c r="K18" s="54"/>
    </row>
    <row r="19" spans="1:12" ht="14.45" customHeight="1">
      <c r="B19" s="22">
        <v>1E-3</v>
      </c>
      <c r="C19" s="19" t="s">
        <v>14</v>
      </c>
      <c r="F19" s="54"/>
      <c r="G19" s="54"/>
      <c r="K19" s="54"/>
    </row>
    <row r="20" spans="1:12" ht="14.45" customHeight="1">
      <c r="B20" s="23">
        <v>60</v>
      </c>
      <c r="C20" s="21" t="s">
        <v>15</v>
      </c>
      <c r="F20" s="54"/>
      <c r="G20" s="54"/>
      <c r="K20" s="54"/>
    </row>
    <row r="21" spans="1:12" ht="14.45" customHeight="1">
      <c r="B21" s="24">
        <v>43</v>
      </c>
      <c r="C21" s="25" t="s">
        <v>25</v>
      </c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4.45" customHeight="1">
      <c r="B22" s="26" t="s">
        <v>26</v>
      </c>
      <c r="C22" s="21" t="s">
        <v>18</v>
      </c>
      <c r="D22" s="93">
        <v>6961</v>
      </c>
      <c r="E22" s="93">
        <v>2050</v>
      </c>
      <c r="F22" s="93">
        <v>9500</v>
      </c>
      <c r="G22" s="48">
        <v>6912</v>
      </c>
      <c r="H22" s="48">
        <v>9500</v>
      </c>
      <c r="I22" s="48">
        <v>6912</v>
      </c>
      <c r="J22" s="93">
        <v>6860</v>
      </c>
      <c r="K22" s="48">
        <v>7602</v>
      </c>
      <c r="L22" s="48">
        <f>SUM(J22:K22)</f>
        <v>14462</v>
      </c>
    </row>
    <row r="23" spans="1:12" ht="14.45" customHeight="1">
      <c r="B23" s="26" t="s">
        <v>27</v>
      </c>
      <c r="C23" s="21" t="s">
        <v>20</v>
      </c>
      <c r="D23" s="93">
        <v>100</v>
      </c>
      <c r="E23" s="93">
        <v>15</v>
      </c>
      <c r="F23" s="93">
        <v>50</v>
      </c>
      <c r="G23" s="48">
        <v>15</v>
      </c>
      <c r="H23" s="93">
        <v>50</v>
      </c>
      <c r="I23" s="48">
        <v>15</v>
      </c>
      <c r="J23" s="93">
        <v>100</v>
      </c>
      <c r="K23" s="48">
        <v>15</v>
      </c>
      <c r="L23" s="48">
        <f>SUM(J23:K23)</f>
        <v>115</v>
      </c>
    </row>
    <row r="24" spans="1:12" ht="14.45" customHeight="1">
      <c r="B24" s="26" t="s">
        <v>28</v>
      </c>
      <c r="C24" s="21" t="s">
        <v>22</v>
      </c>
      <c r="D24" s="93">
        <v>345</v>
      </c>
      <c r="E24" s="93">
        <v>43</v>
      </c>
      <c r="F24" s="93">
        <v>150</v>
      </c>
      <c r="G24" s="48">
        <v>50</v>
      </c>
      <c r="H24" s="48">
        <v>150</v>
      </c>
      <c r="I24" s="48">
        <v>50</v>
      </c>
      <c r="J24" s="93">
        <v>200</v>
      </c>
      <c r="K24" s="48">
        <v>50</v>
      </c>
      <c r="L24" s="48">
        <f>SUM(J24:K24)</f>
        <v>250</v>
      </c>
    </row>
    <row r="25" spans="1:12" ht="14.45" customHeight="1">
      <c r="A25" s="8" t="s">
        <v>11</v>
      </c>
      <c r="B25" s="23">
        <v>43</v>
      </c>
      <c r="C25" s="21" t="s">
        <v>25</v>
      </c>
      <c r="D25" s="71">
        <f t="shared" ref="D25:L25" si="0">SUM(D22:D24)</f>
        <v>7406</v>
      </c>
      <c r="E25" s="71">
        <f t="shared" si="0"/>
        <v>2108</v>
      </c>
      <c r="F25" s="88">
        <f t="shared" si="0"/>
        <v>9700</v>
      </c>
      <c r="G25" s="71">
        <f t="shared" si="0"/>
        <v>6977</v>
      </c>
      <c r="H25" s="71">
        <f t="shared" si="0"/>
        <v>9700</v>
      </c>
      <c r="I25" s="71">
        <f t="shared" si="0"/>
        <v>6977</v>
      </c>
      <c r="J25" s="88">
        <f t="shared" si="0"/>
        <v>7160</v>
      </c>
      <c r="K25" s="71">
        <f t="shared" si="0"/>
        <v>7667</v>
      </c>
      <c r="L25" s="71">
        <f t="shared" si="0"/>
        <v>14827</v>
      </c>
    </row>
    <row r="26" spans="1:12" ht="14.45" customHeight="1">
      <c r="B26" s="23"/>
      <c r="C26" s="21"/>
      <c r="F26" s="54"/>
      <c r="G26" s="54"/>
      <c r="K26" s="54"/>
    </row>
    <row r="27" spans="1:12" ht="14.45" customHeight="1">
      <c r="A27" s="3"/>
      <c r="B27" s="24">
        <v>44</v>
      </c>
      <c r="C27" s="25" t="s">
        <v>16</v>
      </c>
      <c r="F27" s="54"/>
      <c r="G27" s="54"/>
      <c r="K27" s="54"/>
    </row>
    <row r="28" spans="1:12" ht="14.45" customHeight="1">
      <c r="A28" s="3"/>
      <c r="B28" s="106" t="s">
        <v>17</v>
      </c>
      <c r="C28" s="25" t="s">
        <v>18</v>
      </c>
      <c r="D28" s="54">
        <v>20666</v>
      </c>
      <c r="E28" s="93">
        <v>12765</v>
      </c>
      <c r="F28" s="93">
        <v>23210</v>
      </c>
      <c r="G28" s="46">
        <v>22038</v>
      </c>
      <c r="H28" s="46">
        <v>23210</v>
      </c>
      <c r="I28" s="46">
        <v>22038</v>
      </c>
      <c r="J28" s="93">
        <v>28703</v>
      </c>
      <c r="K28" s="46">
        <f>23530+565</f>
        <v>24095</v>
      </c>
      <c r="L28" s="46">
        <f>SUM(J28:K28)</f>
        <v>52798</v>
      </c>
    </row>
    <row r="29" spans="1:12" ht="14.45" customHeight="1">
      <c r="A29" s="3"/>
      <c r="B29" s="106" t="s">
        <v>19</v>
      </c>
      <c r="C29" s="25" t="s">
        <v>20</v>
      </c>
      <c r="D29" s="54">
        <v>300</v>
      </c>
      <c r="E29" s="93">
        <v>35</v>
      </c>
      <c r="F29" s="93">
        <v>50</v>
      </c>
      <c r="G29" s="46">
        <v>35</v>
      </c>
      <c r="H29" s="46">
        <v>120</v>
      </c>
      <c r="I29" s="46">
        <v>35</v>
      </c>
      <c r="J29" s="93">
        <v>200</v>
      </c>
      <c r="K29" s="46">
        <v>35</v>
      </c>
      <c r="L29" s="46">
        <f>SUM(J29:K29)</f>
        <v>235</v>
      </c>
    </row>
    <row r="30" spans="1:12" ht="14.45" customHeight="1">
      <c r="B30" s="26" t="s">
        <v>21</v>
      </c>
      <c r="C30" s="21" t="s">
        <v>22</v>
      </c>
      <c r="D30" s="93">
        <v>395</v>
      </c>
      <c r="E30" s="93">
        <v>235</v>
      </c>
      <c r="F30" s="93">
        <v>150</v>
      </c>
      <c r="G30" s="46">
        <v>187</v>
      </c>
      <c r="H30" s="46">
        <v>200</v>
      </c>
      <c r="I30" s="46">
        <v>187</v>
      </c>
      <c r="J30" s="93">
        <v>1000</v>
      </c>
      <c r="K30" s="46">
        <v>187</v>
      </c>
      <c r="L30" s="46">
        <f>SUM(J30:K30)</f>
        <v>1187</v>
      </c>
    </row>
    <row r="31" spans="1:12" ht="14.45" customHeight="1">
      <c r="B31" s="26" t="s">
        <v>23</v>
      </c>
      <c r="C31" s="21" t="s">
        <v>24</v>
      </c>
      <c r="D31" s="93">
        <v>1880</v>
      </c>
      <c r="E31" s="64">
        <v>0</v>
      </c>
      <c r="F31" s="93">
        <v>300</v>
      </c>
      <c r="G31" s="64">
        <v>0</v>
      </c>
      <c r="H31" s="93">
        <v>2500</v>
      </c>
      <c r="I31" s="64">
        <v>0</v>
      </c>
      <c r="J31" s="93">
        <f>2300+80</f>
        <v>2380</v>
      </c>
      <c r="K31" s="64">
        <v>0</v>
      </c>
      <c r="L31" s="93">
        <f>SUM(J31:K31)</f>
        <v>2380</v>
      </c>
    </row>
    <row r="32" spans="1:12" ht="14.45" customHeight="1">
      <c r="B32" s="26" t="s">
        <v>95</v>
      </c>
      <c r="C32" s="21" t="s">
        <v>96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93">
        <v>2500</v>
      </c>
      <c r="K32" s="64">
        <v>0</v>
      </c>
      <c r="L32" s="93">
        <f>SUM(J32:K32)</f>
        <v>2500</v>
      </c>
    </row>
    <row r="33" spans="1:12" ht="14.45" customHeight="1">
      <c r="A33" s="8" t="s">
        <v>11</v>
      </c>
      <c r="B33" s="23">
        <v>44</v>
      </c>
      <c r="C33" s="21" t="s">
        <v>16</v>
      </c>
      <c r="D33" s="70">
        <f>SUM(D28:D32)</f>
        <v>23241</v>
      </c>
      <c r="E33" s="70">
        <f t="shared" ref="E33:I33" si="1">SUM(E28:E31)</f>
        <v>13035</v>
      </c>
      <c r="F33" s="88">
        <f t="shared" si="1"/>
        <v>23710</v>
      </c>
      <c r="G33" s="70">
        <f t="shared" si="1"/>
        <v>22260</v>
      </c>
      <c r="H33" s="70">
        <f t="shared" si="1"/>
        <v>26030</v>
      </c>
      <c r="I33" s="70">
        <f t="shared" si="1"/>
        <v>22260</v>
      </c>
      <c r="J33" s="88">
        <f>SUM(J28:J32)</f>
        <v>34783</v>
      </c>
      <c r="K33" s="70">
        <f>SUM(K28:K32)</f>
        <v>24317</v>
      </c>
      <c r="L33" s="70">
        <f>SUM(L28:L32)</f>
        <v>59100</v>
      </c>
    </row>
    <row r="34" spans="1:12" ht="14.45" customHeight="1">
      <c r="A34" s="8" t="s">
        <v>11</v>
      </c>
      <c r="B34" s="23">
        <v>60</v>
      </c>
      <c r="C34" s="21" t="s">
        <v>15</v>
      </c>
      <c r="D34" s="71">
        <f>D33+D25</f>
        <v>30647</v>
      </c>
      <c r="E34" s="71">
        <f t="shared" ref="E34:L34" si="2">E33+E25</f>
        <v>15143</v>
      </c>
      <c r="F34" s="71">
        <f t="shared" si="2"/>
        <v>33410</v>
      </c>
      <c r="G34" s="71">
        <f t="shared" si="2"/>
        <v>29237</v>
      </c>
      <c r="H34" s="71">
        <f t="shared" si="2"/>
        <v>35730</v>
      </c>
      <c r="I34" s="71">
        <f t="shared" si="2"/>
        <v>29237</v>
      </c>
      <c r="J34" s="71">
        <f t="shared" si="2"/>
        <v>41943</v>
      </c>
      <c r="K34" s="71">
        <f t="shared" si="2"/>
        <v>31984</v>
      </c>
      <c r="L34" s="71">
        <f t="shared" si="2"/>
        <v>73927</v>
      </c>
    </row>
    <row r="35" spans="1:12" ht="14.45" customHeight="1">
      <c r="A35" s="43" t="s">
        <v>11</v>
      </c>
      <c r="B35" s="120">
        <v>1E-3</v>
      </c>
      <c r="C35" s="45" t="s">
        <v>14</v>
      </c>
      <c r="D35" s="71">
        <f t="shared" ref="D35:J35" si="3">D34</f>
        <v>30647</v>
      </c>
      <c r="E35" s="71">
        <f t="shared" si="3"/>
        <v>15143</v>
      </c>
      <c r="F35" s="88">
        <f t="shared" si="3"/>
        <v>33410</v>
      </c>
      <c r="G35" s="71">
        <f t="shared" si="3"/>
        <v>29237</v>
      </c>
      <c r="H35" s="71">
        <f t="shared" si="3"/>
        <v>35730</v>
      </c>
      <c r="I35" s="71">
        <f t="shared" si="3"/>
        <v>29237</v>
      </c>
      <c r="J35" s="88">
        <f t="shared" si="3"/>
        <v>41943</v>
      </c>
      <c r="K35" s="71">
        <f t="shared" ref="K35:L35" si="4">K34</f>
        <v>31984</v>
      </c>
      <c r="L35" s="71">
        <f t="shared" si="4"/>
        <v>73927</v>
      </c>
    </row>
    <row r="36" spans="1:12" ht="6.6" customHeight="1">
      <c r="A36" s="3"/>
      <c r="B36" s="27"/>
      <c r="C36" s="28"/>
      <c r="D36" s="50"/>
      <c r="E36" s="50"/>
      <c r="F36" s="72"/>
      <c r="G36" s="50"/>
      <c r="H36" s="50"/>
      <c r="I36" s="50"/>
      <c r="J36" s="72"/>
      <c r="K36" s="50"/>
      <c r="L36" s="50"/>
    </row>
    <row r="37" spans="1:12" ht="13.9" customHeight="1">
      <c r="B37" s="22">
        <v>0.10199999999999999</v>
      </c>
      <c r="C37" s="19" t="s">
        <v>29</v>
      </c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25.5">
      <c r="A38" s="3"/>
      <c r="B38" s="24">
        <v>56</v>
      </c>
      <c r="C38" s="25" t="s">
        <v>86</v>
      </c>
      <c r="D38" s="94"/>
      <c r="E38" s="63"/>
      <c r="F38" s="94"/>
      <c r="G38" s="63"/>
      <c r="H38" s="94"/>
      <c r="I38" s="63"/>
      <c r="J38" s="87"/>
      <c r="K38" s="63"/>
      <c r="L38" s="87"/>
    </row>
    <row r="39" spans="1:12" ht="13.5" customHeight="1">
      <c r="A39" s="4"/>
      <c r="B39" s="24" t="s">
        <v>76</v>
      </c>
      <c r="C39" s="25" t="s">
        <v>18</v>
      </c>
      <c r="D39" s="87">
        <v>1635</v>
      </c>
      <c r="E39" s="63">
        <v>0</v>
      </c>
      <c r="F39" s="87">
        <v>2748</v>
      </c>
      <c r="G39" s="63">
        <v>0</v>
      </c>
      <c r="H39" s="87">
        <v>2748</v>
      </c>
      <c r="I39" s="63">
        <v>0</v>
      </c>
      <c r="J39" s="112">
        <v>1700</v>
      </c>
      <c r="K39" s="63">
        <v>0</v>
      </c>
      <c r="L39" s="87">
        <f>SUM(J39:K39)</f>
        <v>1700</v>
      </c>
    </row>
    <row r="40" spans="1:12" ht="13.5" customHeight="1">
      <c r="A40" s="4"/>
      <c r="B40" s="24" t="s">
        <v>77</v>
      </c>
      <c r="C40" s="25" t="s">
        <v>62</v>
      </c>
      <c r="D40" s="87">
        <v>4872</v>
      </c>
      <c r="E40" s="63">
        <v>0</v>
      </c>
      <c r="F40" s="87">
        <v>2200</v>
      </c>
      <c r="G40" s="63">
        <v>0</v>
      </c>
      <c r="H40" s="87">
        <v>2200</v>
      </c>
      <c r="I40" s="63">
        <v>0</v>
      </c>
      <c r="J40" s="112">
        <v>3000</v>
      </c>
      <c r="K40" s="63">
        <v>0</v>
      </c>
      <c r="L40" s="87">
        <f>SUM(J40:K40)</f>
        <v>3000</v>
      </c>
    </row>
    <row r="41" spans="1:12" ht="13.5" customHeight="1">
      <c r="A41" s="4"/>
      <c r="B41" s="24" t="s">
        <v>78</v>
      </c>
      <c r="C41" s="25" t="s">
        <v>63</v>
      </c>
      <c r="D41" s="89">
        <v>2667</v>
      </c>
      <c r="E41" s="69">
        <v>0</v>
      </c>
      <c r="F41" s="89">
        <v>2000</v>
      </c>
      <c r="G41" s="69">
        <v>0</v>
      </c>
      <c r="H41" s="89">
        <v>2000</v>
      </c>
      <c r="I41" s="69">
        <v>0</v>
      </c>
      <c r="J41" s="91">
        <v>3000</v>
      </c>
      <c r="K41" s="69">
        <v>0</v>
      </c>
      <c r="L41" s="89">
        <f>SUM(J41:K41)</f>
        <v>3000</v>
      </c>
    </row>
    <row r="42" spans="1:12" ht="25.5">
      <c r="A42" s="3" t="s">
        <v>11</v>
      </c>
      <c r="B42" s="24">
        <v>56</v>
      </c>
      <c r="C42" s="25" t="s">
        <v>86</v>
      </c>
      <c r="D42" s="88">
        <f t="shared" ref="D42:L42" si="5">SUM(D39:D41)</f>
        <v>9174</v>
      </c>
      <c r="E42" s="74">
        <f t="shared" si="5"/>
        <v>0</v>
      </c>
      <c r="F42" s="88">
        <f t="shared" si="5"/>
        <v>6948</v>
      </c>
      <c r="G42" s="74">
        <f t="shared" si="5"/>
        <v>0</v>
      </c>
      <c r="H42" s="88">
        <f t="shared" si="5"/>
        <v>6948</v>
      </c>
      <c r="I42" s="74">
        <f t="shared" si="5"/>
        <v>0</v>
      </c>
      <c r="J42" s="88">
        <f t="shared" si="5"/>
        <v>7700</v>
      </c>
      <c r="K42" s="74">
        <f t="shared" ref="K42" si="6">SUM(K39:K41)</f>
        <v>0</v>
      </c>
      <c r="L42" s="88">
        <f t="shared" si="5"/>
        <v>7700</v>
      </c>
    </row>
    <row r="43" spans="1:12" ht="10.15" customHeight="1">
      <c r="B43" s="22"/>
      <c r="C43" s="19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3.15" customHeight="1">
      <c r="A44" s="3"/>
      <c r="B44" s="24">
        <v>61</v>
      </c>
      <c r="C44" s="25" t="s">
        <v>30</v>
      </c>
      <c r="D44" s="49"/>
      <c r="E44" s="49"/>
      <c r="F44" s="50"/>
      <c r="G44" s="50"/>
      <c r="H44" s="50"/>
      <c r="I44" s="50"/>
      <c r="J44" s="50"/>
      <c r="K44" s="50"/>
      <c r="L44" s="50"/>
    </row>
    <row r="45" spans="1:12" ht="13.15" customHeight="1">
      <c r="A45" s="3"/>
      <c r="B45" s="107" t="s">
        <v>31</v>
      </c>
      <c r="C45" s="25" t="s">
        <v>18</v>
      </c>
      <c r="D45" s="63">
        <v>0</v>
      </c>
      <c r="E45" s="87">
        <v>16814</v>
      </c>
      <c r="F45" s="86">
        <v>0</v>
      </c>
      <c r="G45" s="114">
        <v>5639</v>
      </c>
      <c r="H45" s="86">
        <v>0</v>
      </c>
      <c r="I45" s="114">
        <v>5639</v>
      </c>
      <c r="J45" s="86">
        <v>0</v>
      </c>
      <c r="K45" s="114">
        <f>5147+300</f>
        <v>5447</v>
      </c>
      <c r="L45" s="94">
        <f>SUM(J45:K45)</f>
        <v>5447</v>
      </c>
    </row>
    <row r="46" spans="1:12" ht="13.15" customHeight="1">
      <c r="A46" s="3"/>
      <c r="B46" s="107" t="s">
        <v>32</v>
      </c>
      <c r="C46" s="25" t="s">
        <v>22</v>
      </c>
      <c r="D46" s="63">
        <v>0</v>
      </c>
      <c r="E46" s="87">
        <v>1601</v>
      </c>
      <c r="F46" s="86">
        <v>0</v>
      </c>
      <c r="G46" s="94">
        <v>1650</v>
      </c>
      <c r="H46" s="86">
        <v>0</v>
      </c>
      <c r="I46" s="94">
        <v>1650</v>
      </c>
      <c r="J46" s="86">
        <v>0</v>
      </c>
      <c r="K46" s="94">
        <v>1650</v>
      </c>
      <c r="L46" s="94">
        <f>SUM(J46:K46)</f>
        <v>1650</v>
      </c>
    </row>
    <row r="47" spans="1:12" ht="13.15" customHeight="1">
      <c r="B47" s="108" t="s">
        <v>80</v>
      </c>
      <c r="C47" s="21" t="s">
        <v>82</v>
      </c>
      <c r="D47" s="93">
        <v>260</v>
      </c>
      <c r="E47" s="64">
        <v>0</v>
      </c>
      <c r="F47" s="66">
        <v>0</v>
      </c>
      <c r="G47" s="64">
        <v>0</v>
      </c>
      <c r="H47" s="66">
        <v>0</v>
      </c>
      <c r="I47" s="64">
        <v>0</v>
      </c>
      <c r="J47" s="66">
        <v>0</v>
      </c>
      <c r="K47" s="64">
        <v>0</v>
      </c>
      <c r="L47" s="64">
        <f>SUM(J47:K47)</f>
        <v>0</v>
      </c>
    </row>
    <row r="48" spans="1:12" ht="13.15" customHeight="1">
      <c r="B48" s="108" t="s">
        <v>81</v>
      </c>
      <c r="C48" s="21" t="s">
        <v>83</v>
      </c>
      <c r="D48" s="93">
        <v>300</v>
      </c>
      <c r="E48" s="64">
        <v>0</v>
      </c>
      <c r="F48" s="66">
        <v>0</v>
      </c>
      <c r="G48" s="64">
        <v>0</v>
      </c>
      <c r="H48" s="66">
        <v>0</v>
      </c>
      <c r="I48" s="64">
        <v>0</v>
      </c>
      <c r="J48" s="66">
        <v>0</v>
      </c>
      <c r="K48" s="64">
        <v>0</v>
      </c>
      <c r="L48" s="64">
        <f>SUM(J48:K48)</f>
        <v>0</v>
      </c>
    </row>
    <row r="49" spans="1:12" ht="13.15" customHeight="1">
      <c r="A49" s="8" t="s">
        <v>11</v>
      </c>
      <c r="B49" s="23">
        <v>61</v>
      </c>
      <c r="C49" s="21" t="s">
        <v>30</v>
      </c>
      <c r="D49" s="73">
        <f t="shared" ref="D49:L49" si="7">SUM(D45:D48)</f>
        <v>560</v>
      </c>
      <c r="E49" s="73">
        <f t="shared" si="7"/>
        <v>18415</v>
      </c>
      <c r="F49" s="83">
        <f t="shared" si="7"/>
        <v>0</v>
      </c>
      <c r="G49" s="73">
        <f t="shared" si="7"/>
        <v>7289</v>
      </c>
      <c r="H49" s="83">
        <f t="shared" si="7"/>
        <v>0</v>
      </c>
      <c r="I49" s="73">
        <f t="shared" si="7"/>
        <v>7289</v>
      </c>
      <c r="J49" s="83">
        <f t="shared" si="7"/>
        <v>0</v>
      </c>
      <c r="K49" s="73">
        <f t="shared" ref="K49" si="8">SUM(K45:K48)</f>
        <v>7097</v>
      </c>
      <c r="L49" s="73">
        <f t="shared" si="7"/>
        <v>7097</v>
      </c>
    </row>
    <row r="50" spans="1:12" ht="13.15" customHeight="1">
      <c r="A50" s="3" t="s">
        <v>11</v>
      </c>
      <c r="B50" s="27">
        <v>0.10199999999999999</v>
      </c>
      <c r="C50" s="28" t="s">
        <v>29</v>
      </c>
      <c r="D50" s="89">
        <f t="shared" ref="D50:I50" si="9">D49+D42</f>
        <v>9734</v>
      </c>
      <c r="E50" s="89">
        <f t="shared" si="9"/>
        <v>18415</v>
      </c>
      <c r="F50" s="89">
        <f t="shared" si="9"/>
        <v>6948</v>
      </c>
      <c r="G50" s="89">
        <f t="shared" si="9"/>
        <v>7289</v>
      </c>
      <c r="H50" s="89">
        <f t="shared" si="9"/>
        <v>6948</v>
      </c>
      <c r="I50" s="89">
        <f t="shared" si="9"/>
        <v>7289</v>
      </c>
      <c r="J50" s="89">
        <f>J49+J42</f>
        <v>7700</v>
      </c>
      <c r="K50" s="89">
        <f t="shared" ref="K50:L50" si="10">K49+K42</f>
        <v>7097</v>
      </c>
      <c r="L50" s="89">
        <f t="shared" si="10"/>
        <v>14797</v>
      </c>
    </row>
    <row r="51" spans="1:12" ht="10.15" customHeight="1">
      <c r="A51" s="3"/>
      <c r="B51" s="29"/>
      <c r="C51" s="28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25.5">
      <c r="A52" s="3"/>
      <c r="B52" s="27">
        <v>0.10299999999999999</v>
      </c>
      <c r="C52" s="28" t="s">
        <v>51</v>
      </c>
      <c r="D52" s="49"/>
      <c r="E52" s="49"/>
      <c r="F52" s="49"/>
      <c r="G52" s="49"/>
      <c r="H52" s="49"/>
      <c r="I52" s="49"/>
      <c r="J52" s="49"/>
      <c r="K52" s="49"/>
      <c r="L52" s="50"/>
    </row>
    <row r="53" spans="1:12" ht="13.9" customHeight="1">
      <c r="A53" s="3"/>
      <c r="B53" s="24">
        <v>64</v>
      </c>
      <c r="C53" s="25" t="s">
        <v>33</v>
      </c>
      <c r="D53" s="49"/>
      <c r="E53" s="49"/>
      <c r="F53" s="49"/>
      <c r="G53" s="49"/>
      <c r="H53" s="49"/>
      <c r="I53" s="49"/>
      <c r="J53" s="49"/>
      <c r="K53" s="49"/>
      <c r="L53" s="50"/>
    </row>
    <row r="54" spans="1:12" ht="13.9" customHeight="1">
      <c r="A54" s="3"/>
      <c r="B54" s="106" t="s">
        <v>34</v>
      </c>
      <c r="C54" s="25" t="s">
        <v>58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87">
        <v>2500</v>
      </c>
      <c r="K54" s="63">
        <v>0</v>
      </c>
      <c r="L54" s="87">
        <f>SUM(J54:K54)</f>
        <v>2500</v>
      </c>
    </row>
    <row r="55" spans="1:12" ht="13.9" customHeight="1">
      <c r="A55" s="3"/>
      <c r="B55" s="106" t="s">
        <v>35</v>
      </c>
      <c r="C55" s="25" t="s">
        <v>36</v>
      </c>
      <c r="D55" s="87">
        <v>2500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87">
        <v>1500</v>
      </c>
      <c r="K55" s="63">
        <v>0</v>
      </c>
      <c r="L55" s="87">
        <f>SUM(J55:K55)</f>
        <v>1500</v>
      </c>
    </row>
    <row r="56" spans="1:12" ht="13.9" customHeight="1">
      <c r="A56" s="3" t="s">
        <v>11</v>
      </c>
      <c r="B56" s="24">
        <v>64</v>
      </c>
      <c r="C56" s="25" t="s">
        <v>33</v>
      </c>
      <c r="D56" s="88">
        <f t="shared" ref="D56:L56" si="11">D55+D54</f>
        <v>2500</v>
      </c>
      <c r="E56" s="74">
        <f t="shared" si="11"/>
        <v>0</v>
      </c>
      <c r="F56" s="74">
        <f t="shared" si="11"/>
        <v>0</v>
      </c>
      <c r="G56" s="74">
        <f t="shared" si="11"/>
        <v>0</v>
      </c>
      <c r="H56" s="74">
        <f t="shared" si="11"/>
        <v>0</v>
      </c>
      <c r="I56" s="74">
        <f t="shared" si="11"/>
        <v>0</v>
      </c>
      <c r="J56" s="88">
        <f t="shared" si="11"/>
        <v>4000</v>
      </c>
      <c r="K56" s="74">
        <f t="shared" ref="K56" si="12">K55+K54</f>
        <v>0</v>
      </c>
      <c r="L56" s="88">
        <f t="shared" si="11"/>
        <v>4000</v>
      </c>
    </row>
    <row r="57" spans="1:12" ht="25.5">
      <c r="A57" s="3" t="s">
        <v>11</v>
      </c>
      <c r="B57" s="27">
        <v>0.10299999999999999</v>
      </c>
      <c r="C57" s="28" t="s">
        <v>51</v>
      </c>
      <c r="D57" s="89">
        <f t="shared" ref="D57:J57" si="13">D56</f>
        <v>2500</v>
      </c>
      <c r="E57" s="69">
        <f t="shared" si="13"/>
        <v>0</v>
      </c>
      <c r="F57" s="69">
        <f t="shared" si="13"/>
        <v>0</v>
      </c>
      <c r="G57" s="69">
        <f t="shared" si="13"/>
        <v>0</v>
      </c>
      <c r="H57" s="69">
        <f t="shared" si="13"/>
        <v>0</v>
      </c>
      <c r="I57" s="69">
        <f t="shared" si="13"/>
        <v>0</v>
      </c>
      <c r="J57" s="89">
        <f t="shared" si="13"/>
        <v>4000</v>
      </c>
      <c r="K57" s="69">
        <f t="shared" ref="K57" si="14">K56</f>
        <v>0</v>
      </c>
      <c r="L57" s="89">
        <f>K57+J57</f>
        <v>4000</v>
      </c>
    </row>
    <row r="58" spans="1:12" ht="10.15" customHeight="1">
      <c r="A58" s="3"/>
      <c r="B58" s="29"/>
      <c r="C58" s="28"/>
      <c r="D58" s="50"/>
      <c r="E58" s="50"/>
      <c r="F58" s="50"/>
      <c r="G58" s="65"/>
      <c r="H58" s="50"/>
      <c r="I58" s="50"/>
      <c r="J58" s="50"/>
      <c r="K58" s="65"/>
      <c r="L58" s="50"/>
    </row>
    <row r="59" spans="1:12" ht="13.9" customHeight="1">
      <c r="A59" s="3"/>
      <c r="B59" s="27">
        <v>0.104</v>
      </c>
      <c r="C59" s="28" t="s">
        <v>37</v>
      </c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3.9" customHeight="1">
      <c r="A60" s="3"/>
      <c r="B60" s="24">
        <v>57</v>
      </c>
      <c r="C60" s="25" t="s">
        <v>75</v>
      </c>
      <c r="D60" s="94"/>
      <c r="E60" s="63"/>
      <c r="F60" s="94"/>
      <c r="G60" s="63"/>
      <c r="H60" s="94"/>
      <c r="I60" s="63"/>
      <c r="J60" s="87"/>
      <c r="K60" s="63"/>
      <c r="L60" s="87"/>
    </row>
    <row r="61" spans="1:12" s="90" customFormat="1" ht="13.9" customHeight="1">
      <c r="A61" s="3"/>
      <c r="B61" s="106" t="s">
        <v>79</v>
      </c>
      <c r="C61" s="38" t="s">
        <v>66</v>
      </c>
      <c r="D61" s="87">
        <v>3156</v>
      </c>
      <c r="E61" s="63">
        <v>0</v>
      </c>
      <c r="F61" s="87">
        <v>27312</v>
      </c>
      <c r="G61" s="63">
        <v>0</v>
      </c>
      <c r="H61" s="87">
        <v>27312</v>
      </c>
      <c r="I61" s="63">
        <v>0</v>
      </c>
      <c r="J61" s="112">
        <v>20000</v>
      </c>
      <c r="K61" s="63">
        <v>0</v>
      </c>
      <c r="L61" s="87">
        <f>SUM(J61:K61)</f>
        <v>20000</v>
      </c>
    </row>
    <row r="62" spans="1:12" ht="13.9" customHeight="1">
      <c r="A62" s="3" t="s">
        <v>11</v>
      </c>
      <c r="B62" s="24">
        <v>57</v>
      </c>
      <c r="C62" s="25" t="s">
        <v>75</v>
      </c>
      <c r="D62" s="89">
        <f t="shared" ref="D62:L62" si="15">SUM(D61:D61)</f>
        <v>3156</v>
      </c>
      <c r="E62" s="69">
        <f t="shared" si="15"/>
        <v>0</v>
      </c>
      <c r="F62" s="89">
        <f t="shared" si="15"/>
        <v>27312</v>
      </c>
      <c r="G62" s="69">
        <f t="shared" si="15"/>
        <v>0</v>
      </c>
      <c r="H62" s="89">
        <f t="shared" si="15"/>
        <v>27312</v>
      </c>
      <c r="I62" s="69">
        <f t="shared" si="15"/>
        <v>0</v>
      </c>
      <c r="J62" s="89">
        <f t="shared" si="15"/>
        <v>20000</v>
      </c>
      <c r="K62" s="69">
        <f t="shared" ref="K62" si="16">SUM(K61:K61)</f>
        <v>0</v>
      </c>
      <c r="L62" s="89">
        <f t="shared" si="15"/>
        <v>20000</v>
      </c>
    </row>
    <row r="63" spans="1:12" ht="10.15" customHeight="1">
      <c r="B63" s="22"/>
      <c r="C63" s="19"/>
      <c r="D63" s="47"/>
      <c r="E63" s="47"/>
      <c r="F63" s="47"/>
      <c r="G63" s="47"/>
      <c r="H63" s="47"/>
      <c r="I63" s="47"/>
      <c r="J63" s="47"/>
      <c r="K63" s="47"/>
      <c r="L63" s="47"/>
    </row>
    <row r="64" spans="1:12" ht="13.9" customHeight="1">
      <c r="B64" s="23">
        <v>65</v>
      </c>
      <c r="C64" s="21" t="s">
        <v>38</v>
      </c>
      <c r="D64" s="47"/>
      <c r="E64" s="47"/>
      <c r="F64" s="47"/>
      <c r="G64" s="47"/>
      <c r="H64" s="47"/>
      <c r="I64" s="47"/>
      <c r="J64" s="47"/>
      <c r="K64" s="47"/>
      <c r="L64" s="47"/>
    </row>
    <row r="65" spans="1:12" ht="13.9" customHeight="1">
      <c r="A65" s="3"/>
      <c r="B65" s="106" t="s">
        <v>69</v>
      </c>
      <c r="C65" s="25" t="s">
        <v>68</v>
      </c>
      <c r="D65" s="87">
        <v>2000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112">
        <v>4500</v>
      </c>
      <c r="K65" s="63">
        <v>0</v>
      </c>
      <c r="L65" s="87">
        <f t="shared" ref="L65:L70" si="17">SUM(J65:K65)</f>
        <v>4500</v>
      </c>
    </row>
    <row r="66" spans="1:12" ht="13.9" customHeight="1">
      <c r="A66" s="43"/>
      <c r="B66" s="118" t="s">
        <v>39</v>
      </c>
      <c r="C66" s="44" t="s">
        <v>40</v>
      </c>
      <c r="D66" s="91">
        <v>819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89">
        <v>1</v>
      </c>
      <c r="K66" s="69">
        <v>0</v>
      </c>
      <c r="L66" s="89">
        <f t="shared" si="17"/>
        <v>1</v>
      </c>
    </row>
    <row r="67" spans="1:12" ht="13.15" customHeight="1">
      <c r="A67" s="3"/>
      <c r="B67" s="106" t="s">
        <v>100</v>
      </c>
      <c r="C67" s="25" t="s">
        <v>101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7">
        <v>2000</v>
      </c>
      <c r="K67" s="63">
        <v>0</v>
      </c>
      <c r="L67" s="87">
        <f t="shared" si="17"/>
        <v>2000</v>
      </c>
    </row>
    <row r="68" spans="1:12" ht="13.15" customHeight="1">
      <c r="A68" s="3"/>
      <c r="B68" s="106" t="s">
        <v>104</v>
      </c>
      <c r="C68" s="25" t="s">
        <v>105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7">
        <v>1</v>
      </c>
      <c r="K68" s="63">
        <v>0</v>
      </c>
      <c r="L68" s="87">
        <f t="shared" si="17"/>
        <v>1</v>
      </c>
    </row>
    <row r="69" spans="1:12" ht="13.15" customHeight="1">
      <c r="B69" s="26" t="s">
        <v>89</v>
      </c>
      <c r="C69" s="38" t="s">
        <v>90</v>
      </c>
      <c r="D69" s="93">
        <v>300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6">
        <v>0</v>
      </c>
      <c r="K69" s="64">
        <v>0</v>
      </c>
      <c r="L69" s="63">
        <f t="shared" si="17"/>
        <v>0</v>
      </c>
    </row>
    <row r="70" spans="1:12" ht="13.15" customHeight="1">
      <c r="A70" s="3"/>
      <c r="B70" s="106" t="s">
        <v>106</v>
      </c>
      <c r="C70" s="38" t="s">
        <v>107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91">
        <v>67</v>
      </c>
      <c r="K70" s="69">
        <v>0</v>
      </c>
      <c r="L70" s="89">
        <f t="shared" si="17"/>
        <v>67</v>
      </c>
    </row>
    <row r="71" spans="1:12" ht="13.15" customHeight="1">
      <c r="A71" s="3" t="s">
        <v>11</v>
      </c>
      <c r="B71" s="24">
        <v>65</v>
      </c>
      <c r="C71" s="25" t="s">
        <v>38</v>
      </c>
      <c r="D71" s="89">
        <f>SUM(D65:D70)</f>
        <v>3119</v>
      </c>
      <c r="E71" s="69">
        <f>SUM(E65:E69)</f>
        <v>0</v>
      </c>
      <c r="F71" s="69">
        <f>SUM(F65:F69)</f>
        <v>0</v>
      </c>
      <c r="G71" s="69">
        <f>SUM(G65:G69)</f>
        <v>0</v>
      </c>
      <c r="H71" s="69">
        <f>SUM(H65:H69)</f>
        <v>0</v>
      </c>
      <c r="I71" s="69">
        <f>SUM(I65:I69)</f>
        <v>0</v>
      </c>
      <c r="J71" s="89">
        <f>SUM(J65:J70)</f>
        <v>6569</v>
      </c>
      <c r="K71" s="69">
        <f>SUM(K65:K70)</f>
        <v>0</v>
      </c>
      <c r="L71" s="89">
        <f>SUM(L65:L70)</f>
        <v>6569</v>
      </c>
    </row>
    <row r="72" spans="1:12" ht="9" customHeight="1">
      <c r="B72" s="23"/>
      <c r="C72" s="21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3.15" customHeight="1">
      <c r="A73" s="3"/>
      <c r="B73" s="24">
        <v>66</v>
      </c>
      <c r="C73" s="25" t="s">
        <v>41</v>
      </c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3.15" customHeight="1">
      <c r="A74" s="3"/>
      <c r="B74" s="26" t="s">
        <v>70</v>
      </c>
      <c r="C74" s="21" t="s">
        <v>68</v>
      </c>
      <c r="D74" s="113">
        <v>2000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87">
        <v>4500</v>
      </c>
      <c r="K74" s="63">
        <v>0</v>
      </c>
      <c r="L74" s="87">
        <f>SUM(J74:K74)</f>
        <v>4500</v>
      </c>
    </row>
    <row r="75" spans="1:12" ht="13.15" customHeight="1">
      <c r="A75" s="3"/>
      <c r="B75" s="24" t="s">
        <v>42</v>
      </c>
      <c r="C75" s="25" t="s">
        <v>24</v>
      </c>
      <c r="D75" s="87">
        <v>1320</v>
      </c>
      <c r="E75" s="63">
        <v>0</v>
      </c>
      <c r="F75" s="87">
        <v>300</v>
      </c>
      <c r="G75" s="63">
        <v>0</v>
      </c>
      <c r="H75" s="113">
        <v>300</v>
      </c>
      <c r="I75" s="63">
        <v>0</v>
      </c>
      <c r="J75" s="87">
        <v>1300</v>
      </c>
      <c r="K75" s="63">
        <v>0</v>
      </c>
      <c r="L75" s="87">
        <f>SUM(J75:K75)</f>
        <v>1300</v>
      </c>
    </row>
    <row r="76" spans="1:12" ht="13.15" customHeight="1">
      <c r="A76" s="3" t="s">
        <v>11</v>
      </c>
      <c r="B76" s="24">
        <v>66</v>
      </c>
      <c r="C76" s="25" t="s">
        <v>41</v>
      </c>
      <c r="D76" s="70">
        <f t="shared" ref="D76:L76" si="18">SUM(D74:D75)</f>
        <v>3320</v>
      </c>
      <c r="E76" s="74">
        <f t="shared" si="18"/>
        <v>0</v>
      </c>
      <c r="F76" s="70">
        <f t="shared" si="18"/>
        <v>300</v>
      </c>
      <c r="G76" s="74">
        <f t="shared" si="18"/>
        <v>0</v>
      </c>
      <c r="H76" s="70">
        <f t="shared" si="18"/>
        <v>300</v>
      </c>
      <c r="I76" s="74">
        <f t="shared" si="18"/>
        <v>0</v>
      </c>
      <c r="J76" s="88">
        <f t="shared" si="18"/>
        <v>5800</v>
      </c>
      <c r="K76" s="74">
        <f t="shared" si="18"/>
        <v>0</v>
      </c>
      <c r="L76" s="88">
        <f t="shared" si="18"/>
        <v>5800</v>
      </c>
    </row>
    <row r="77" spans="1:12" ht="13.15" customHeight="1">
      <c r="A77" s="3" t="s">
        <v>11</v>
      </c>
      <c r="B77" s="27">
        <v>0.104</v>
      </c>
      <c r="C77" s="28" t="s">
        <v>37</v>
      </c>
      <c r="D77" s="68">
        <f t="shared" ref="D77:L77" si="19">D76+D71+D62</f>
        <v>9595</v>
      </c>
      <c r="E77" s="69">
        <f t="shared" si="19"/>
        <v>0</v>
      </c>
      <c r="F77" s="68">
        <f t="shared" si="19"/>
        <v>27612</v>
      </c>
      <c r="G77" s="69">
        <f t="shared" si="19"/>
        <v>0</v>
      </c>
      <c r="H77" s="68">
        <f t="shared" si="19"/>
        <v>27612</v>
      </c>
      <c r="I77" s="69">
        <f t="shared" si="19"/>
        <v>0</v>
      </c>
      <c r="J77" s="89">
        <f t="shared" si="19"/>
        <v>32369</v>
      </c>
      <c r="K77" s="69">
        <f t="shared" si="19"/>
        <v>0</v>
      </c>
      <c r="L77" s="89">
        <f t="shared" si="19"/>
        <v>32369</v>
      </c>
    </row>
    <row r="78" spans="1:12" ht="13.15" customHeight="1">
      <c r="A78" s="43" t="s">
        <v>11</v>
      </c>
      <c r="B78" s="82">
        <v>2204</v>
      </c>
      <c r="C78" s="45" t="s">
        <v>1</v>
      </c>
      <c r="D78" s="68">
        <f t="shared" ref="D78:L78" si="20">D77+D57+D50+D35</f>
        <v>52476</v>
      </c>
      <c r="E78" s="68">
        <f t="shared" si="20"/>
        <v>33558</v>
      </c>
      <c r="F78" s="68">
        <f t="shared" si="20"/>
        <v>67970</v>
      </c>
      <c r="G78" s="68">
        <f t="shared" si="20"/>
        <v>36526</v>
      </c>
      <c r="H78" s="68">
        <f t="shared" si="20"/>
        <v>70290</v>
      </c>
      <c r="I78" s="68">
        <f t="shared" si="20"/>
        <v>36526</v>
      </c>
      <c r="J78" s="89">
        <f t="shared" si="20"/>
        <v>86012</v>
      </c>
      <c r="K78" s="68">
        <f t="shared" si="20"/>
        <v>39081</v>
      </c>
      <c r="L78" s="68">
        <f t="shared" si="20"/>
        <v>125093</v>
      </c>
    </row>
    <row r="79" spans="1:12" ht="13.9" customHeight="1">
      <c r="A79" s="39" t="s">
        <v>11</v>
      </c>
      <c r="B79" s="40"/>
      <c r="C79" s="41" t="s">
        <v>12</v>
      </c>
      <c r="D79" s="70">
        <f t="shared" ref="D79:L79" si="21">D78</f>
        <v>52476</v>
      </c>
      <c r="E79" s="70">
        <f t="shared" si="21"/>
        <v>33558</v>
      </c>
      <c r="F79" s="70">
        <f t="shared" si="21"/>
        <v>67970</v>
      </c>
      <c r="G79" s="70">
        <f t="shared" si="21"/>
        <v>36526</v>
      </c>
      <c r="H79" s="70">
        <f t="shared" si="21"/>
        <v>70290</v>
      </c>
      <c r="I79" s="70">
        <f t="shared" si="21"/>
        <v>36526</v>
      </c>
      <c r="J79" s="88">
        <f t="shared" si="21"/>
        <v>86012</v>
      </c>
      <c r="K79" s="70">
        <f t="shared" ref="K79" si="22">K78</f>
        <v>39081</v>
      </c>
      <c r="L79" s="70">
        <f t="shared" si="21"/>
        <v>125093</v>
      </c>
    </row>
    <row r="80" spans="1:12" ht="13.9" customHeight="1">
      <c r="C80" s="30" t="s">
        <v>43</v>
      </c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27" customHeight="1">
      <c r="A81" s="8" t="s">
        <v>13</v>
      </c>
      <c r="B81" s="31">
        <v>4202</v>
      </c>
      <c r="C81" s="37" t="s">
        <v>3</v>
      </c>
      <c r="D81" s="51"/>
      <c r="E81" s="51"/>
      <c r="F81" s="51"/>
      <c r="G81" s="51"/>
      <c r="H81" s="51"/>
      <c r="I81" s="51"/>
      <c r="J81" s="51"/>
      <c r="K81" s="51"/>
      <c r="L81" s="51"/>
    </row>
    <row r="82" spans="1:12">
      <c r="A82" s="33"/>
      <c r="B82" s="34">
        <v>3</v>
      </c>
      <c r="C82" s="35" t="s">
        <v>44</v>
      </c>
      <c r="D82" s="51"/>
      <c r="E82" s="51"/>
      <c r="F82" s="51"/>
      <c r="G82" s="51"/>
      <c r="H82" s="51"/>
      <c r="I82" s="51"/>
      <c r="J82" s="51"/>
      <c r="K82" s="51"/>
      <c r="L82" s="51"/>
    </row>
    <row r="83" spans="1:12" ht="13.9" customHeight="1">
      <c r="A83" s="36"/>
      <c r="B83" s="27">
        <v>3.1019999999999999</v>
      </c>
      <c r="C83" s="37" t="s">
        <v>45</v>
      </c>
      <c r="D83" s="81"/>
      <c r="E83" s="81"/>
      <c r="F83" s="81"/>
      <c r="G83" s="81"/>
      <c r="H83" s="81"/>
      <c r="I83" s="81"/>
      <c r="J83" s="81"/>
      <c r="K83" s="81"/>
      <c r="L83" s="81"/>
    </row>
    <row r="84" spans="1:12" s="32" customFormat="1" ht="13.9" customHeight="1">
      <c r="A84" s="36"/>
      <c r="B84" s="24">
        <v>61</v>
      </c>
      <c r="C84" s="38" t="s">
        <v>46</v>
      </c>
      <c r="D84" s="81"/>
      <c r="E84" s="81"/>
      <c r="F84" s="81"/>
      <c r="G84" s="81"/>
      <c r="H84" s="81"/>
      <c r="I84" s="81"/>
      <c r="J84" s="81"/>
      <c r="K84" s="81"/>
      <c r="L84" s="81"/>
    </row>
    <row r="85" spans="1:12" s="32" customFormat="1" ht="27.75" customHeight="1">
      <c r="A85" s="36"/>
      <c r="B85" s="109" t="s">
        <v>47</v>
      </c>
      <c r="C85" s="111" t="s">
        <v>52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87">
        <v>973</v>
      </c>
      <c r="K85" s="63">
        <v>0</v>
      </c>
      <c r="L85" s="87">
        <f t="shared" ref="L85:L95" si="23">SUM(J85:K85)</f>
        <v>973</v>
      </c>
    </row>
    <row r="86" spans="1:12" s="32" customFormat="1" ht="27.95" customHeight="1">
      <c r="A86" s="36"/>
      <c r="B86" s="109" t="s">
        <v>55</v>
      </c>
      <c r="C86" s="38" t="s">
        <v>108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87">
        <v>2000</v>
      </c>
      <c r="K86" s="63">
        <v>0</v>
      </c>
      <c r="L86" s="87">
        <f t="shared" si="23"/>
        <v>2000</v>
      </c>
    </row>
    <row r="87" spans="1:12" s="32" customFormat="1" ht="13.15" customHeight="1">
      <c r="A87" s="9"/>
      <c r="B87" s="109" t="s">
        <v>59</v>
      </c>
      <c r="C87" s="80" t="s">
        <v>97</v>
      </c>
      <c r="D87" s="87">
        <v>16584</v>
      </c>
      <c r="E87" s="63">
        <v>0</v>
      </c>
      <c r="F87" s="87">
        <v>545</v>
      </c>
      <c r="G87" s="63">
        <v>0</v>
      </c>
      <c r="H87" s="87">
        <v>545</v>
      </c>
      <c r="I87" s="63">
        <v>0</v>
      </c>
      <c r="J87" s="87">
        <v>10000</v>
      </c>
      <c r="K87" s="63">
        <v>0</v>
      </c>
      <c r="L87" s="87">
        <f t="shared" si="23"/>
        <v>10000</v>
      </c>
    </row>
    <row r="88" spans="1:12" s="32" customFormat="1" ht="38.25">
      <c r="A88" s="36"/>
      <c r="B88" s="109" t="s">
        <v>60</v>
      </c>
      <c r="C88" s="80" t="s">
        <v>64</v>
      </c>
      <c r="D88" s="87">
        <v>4751</v>
      </c>
      <c r="E88" s="63">
        <v>0</v>
      </c>
      <c r="F88" s="87">
        <v>25674</v>
      </c>
      <c r="G88" s="63">
        <v>0</v>
      </c>
      <c r="H88" s="87">
        <v>25674</v>
      </c>
      <c r="I88" s="63">
        <v>0</v>
      </c>
      <c r="J88" s="87">
        <v>10000</v>
      </c>
      <c r="K88" s="63">
        <v>0</v>
      </c>
      <c r="L88" s="87">
        <f t="shared" si="23"/>
        <v>10000</v>
      </c>
    </row>
    <row r="89" spans="1:12" s="32" customFormat="1" ht="13.15" customHeight="1">
      <c r="A89" s="9"/>
      <c r="B89" s="109" t="s">
        <v>61</v>
      </c>
      <c r="C89" s="80" t="s">
        <v>98</v>
      </c>
      <c r="D89" s="93">
        <v>8497</v>
      </c>
      <c r="E89" s="64">
        <v>0</v>
      </c>
      <c r="F89" s="87">
        <v>4803</v>
      </c>
      <c r="G89" s="64">
        <v>0</v>
      </c>
      <c r="H89" s="93">
        <v>4803</v>
      </c>
      <c r="I89" s="64">
        <v>0</v>
      </c>
      <c r="J89" s="87">
        <v>1</v>
      </c>
      <c r="K89" s="64">
        <v>0</v>
      </c>
      <c r="L89" s="87">
        <f t="shared" si="23"/>
        <v>1</v>
      </c>
    </row>
    <row r="90" spans="1:12" s="32" customFormat="1" ht="13.15" customHeight="1">
      <c r="A90" s="36"/>
      <c r="B90" s="109" t="s">
        <v>67</v>
      </c>
      <c r="C90" s="80" t="s">
        <v>99</v>
      </c>
      <c r="D90" s="93">
        <v>4562</v>
      </c>
      <c r="E90" s="64">
        <v>0</v>
      </c>
      <c r="F90" s="93">
        <v>6428</v>
      </c>
      <c r="G90" s="64">
        <v>0</v>
      </c>
      <c r="H90" s="93">
        <v>6428</v>
      </c>
      <c r="I90" s="64">
        <v>0</v>
      </c>
      <c r="J90" s="87">
        <v>10000</v>
      </c>
      <c r="K90" s="64">
        <v>0</v>
      </c>
      <c r="L90" s="87">
        <f t="shared" si="23"/>
        <v>10000</v>
      </c>
    </row>
    <row r="91" spans="1:12" s="32" customFormat="1" ht="54.6" customHeight="1">
      <c r="A91" s="101"/>
      <c r="B91" s="110" t="s">
        <v>71</v>
      </c>
      <c r="C91" s="117" t="s">
        <v>87</v>
      </c>
      <c r="D91" s="89">
        <v>5353</v>
      </c>
      <c r="E91" s="69">
        <v>0</v>
      </c>
      <c r="F91" s="89">
        <v>15140</v>
      </c>
      <c r="G91" s="69">
        <v>0</v>
      </c>
      <c r="H91" s="89">
        <v>15140</v>
      </c>
      <c r="I91" s="69">
        <v>0</v>
      </c>
      <c r="J91" s="69">
        <v>0</v>
      </c>
      <c r="K91" s="69">
        <v>0</v>
      </c>
      <c r="L91" s="69">
        <f t="shared" si="23"/>
        <v>0</v>
      </c>
    </row>
    <row r="92" spans="1:12" s="32" customFormat="1" ht="38.25">
      <c r="A92" s="4"/>
      <c r="B92" s="109" t="s">
        <v>73</v>
      </c>
      <c r="C92" s="80" t="s">
        <v>72</v>
      </c>
      <c r="D92" s="87">
        <v>11360</v>
      </c>
      <c r="E92" s="63">
        <v>0</v>
      </c>
      <c r="F92" s="87">
        <v>15361</v>
      </c>
      <c r="G92" s="63">
        <v>0</v>
      </c>
      <c r="H92" s="87">
        <v>15361</v>
      </c>
      <c r="I92" s="63">
        <v>0</v>
      </c>
      <c r="J92" s="63">
        <v>0</v>
      </c>
      <c r="K92" s="63">
        <v>0</v>
      </c>
      <c r="L92" s="63">
        <f t="shared" si="23"/>
        <v>0</v>
      </c>
    </row>
    <row r="93" spans="1:12" s="32" customFormat="1" ht="25.5">
      <c r="A93" s="36"/>
      <c r="B93" s="109" t="s">
        <v>84</v>
      </c>
      <c r="C93" s="80" t="s">
        <v>85</v>
      </c>
      <c r="D93" s="63">
        <v>0</v>
      </c>
      <c r="E93" s="63">
        <v>0</v>
      </c>
      <c r="F93" s="87">
        <v>40000</v>
      </c>
      <c r="G93" s="63">
        <v>0</v>
      </c>
      <c r="H93" s="87">
        <v>40000</v>
      </c>
      <c r="I93" s="63">
        <v>0</v>
      </c>
      <c r="J93" s="63">
        <v>0</v>
      </c>
      <c r="K93" s="63">
        <v>0</v>
      </c>
      <c r="L93" s="63">
        <f t="shared" si="23"/>
        <v>0</v>
      </c>
    </row>
    <row r="94" spans="1:12" s="32" customFormat="1" ht="15" customHeight="1">
      <c r="A94" s="36"/>
      <c r="B94" s="109" t="s">
        <v>102</v>
      </c>
      <c r="C94" s="80" t="s">
        <v>103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87">
        <v>5000</v>
      </c>
      <c r="K94" s="63">
        <v>0</v>
      </c>
      <c r="L94" s="87">
        <f t="shared" si="23"/>
        <v>5000</v>
      </c>
    </row>
    <row r="95" spans="1:12" s="32" customFormat="1" ht="38.25">
      <c r="A95" s="36"/>
      <c r="B95" s="109" t="s">
        <v>109</v>
      </c>
      <c r="C95" s="80" t="s">
        <v>110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87">
        <v>1</v>
      </c>
      <c r="K95" s="63">
        <v>0</v>
      </c>
      <c r="L95" s="87">
        <f t="shared" si="23"/>
        <v>1</v>
      </c>
    </row>
    <row r="96" spans="1:12" s="32" customFormat="1">
      <c r="A96" s="36" t="s">
        <v>11</v>
      </c>
      <c r="B96" s="24">
        <v>61</v>
      </c>
      <c r="C96" s="38" t="s">
        <v>46</v>
      </c>
      <c r="D96" s="88">
        <f>SUM(D85:D95)</f>
        <v>51107</v>
      </c>
      <c r="E96" s="74">
        <f>SUM(E85:E94)</f>
        <v>0</v>
      </c>
      <c r="F96" s="88">
        <f>SUM(F85:F94)</f>
        <v>107951</v>
      </c>
      <c r="G96" s="74">
        <f>SUM(G85:G94)</f>
        <v>0</v>
      </c>
      <c r="H96" s="88">
        <f>SUM(H85:H94)</f>
        <v>107951</v>
      </c>
      <c r="I96" s="74">
        <f>SUM(I85:I94)</f>
        <v>0</v>
      </c>
      <c r="J96" s="88">
        <f>SUM(J85:J95)</f>
        <v>37975</v>
      </c>
      <c r="K96" s="74">
        <f>SUM(K85:K95)</f>
        <v>0</v>
      </c>
      <c r="L96" s="88">
        <f>SUM(L85:L95)</f>
        <v>37975</v>
      </c>
    </row>
    <row r="97" spans="1:12" s="32" customFormat="1">
      <c r="A97" s="36" t="s">
        <v>11</v>
      </c>
      <c r="B97" s="27">
        <v>3.1019999999999999</v>
      </c>
      <c r="C97" s="67" t="s">
        <v>48</v>
      </c>
      <c r="D97" s="89">
        <f t="shared" ref="D97:I97" si="24">D96</f>
        <v>51107</v>
      </c>
      <c r="E97" s="69">
        <f t="shared" si="24"/>
        <v>0</v>
      </c>
      <c r="F97" s="89">
        <f t="shared" si="24"/>
        <v>107951</v>
      </c>
      <c r="G97" s="69">
        <f t="shared" si="24"/>
        <v>0</v>
      </c>
      <c r="H97" s="89">
        <f t="shared" si="24"/>
        <v>107951</v>
      </c>
      <c r="I97" s="69">
        <f t="shared" si="24"/>
        <v>0</v>
      </c>
      <c r="J97" s="89">
        <f>J96</f>
        <v>37975</v>
      </c>
      <c r="K97" s="69">
        <f t="shared" ref="K97:L97" si="25">K96</f>
        <v>0</v>
      </c>
      <c r="L97" s="89">
        <f t="shared" si="25"/>
        <v>37975</v>
      </c>
    </row>
    <row r="98" spans="1:12" s="32" customFormat="1">
      <c r="A98" s="36" t="s">
        <v>11</v>
      </c>
      <c r="B98" s="102">
        <v>3</v>
      </c>
      <c r="C98" s="38" t="s">
        <v>1</v>
      </c>
      <c r="D98" s="115">
        <f t="shared" ref="D98:L100" si="26">D97</f>
        <v>51107</v>
      </c>
      <c r="E98" s="74">
        <f t="shared" si="26"/>
        <v>0</v>
      </c>
      <c r="F98" s="88">
        <f t="shared" si="26"/>
        <v>107951</v>
      </c>
      <c r="G98" s="74">
        <f t="shared" si="26"/>
        <v>0</v>
      </c>
      <c r="H98" s="115">
        <f t="shared" si="26"/>
        <v>107951</v>
      </c>
      <c r="I98" s="74">
        <f t="shared" si="26"/>
        <v>0</v>
      </c>
      <c r="J98" s="88">
        <f t="shared" si="26"/>
        <v>37975</v>
      </c>
      <c r="K98" s="74">
        <f t="shared" ref="K98" si="27">K97</f>
        <v>0</v>
      </c>
      <c r="L98" s="88">
        <f t="shared" si="26"/>
        <v>37975</v>
      </c>
    </row>
    <row r="99" spans="1:12" s="32" customFormat="1" ht="25.5">
      <c r="A99" s="43" t="s">
        <v>11</v>
      </c>
      <c r="B99" s="103">
        <v>4202</v>
      </c>
      <c r="C99" s="104" t="s">
        <v>3</v>
      </c>
      <c r="D99" s="114">
        <f t="shared" si="26"/>
        <v>51107</v>
      </c>
      <c r="E99" s="86">
        <f t="shared" si="26"/>
        <v>0</v>
      </c>
      <c r="F99" s="112">
        <f t="shared" si="26"/>
        <v>107951</v>
      </c>
      <c r="G99" s="75">
        <f t="shared" si="26"/>
        <v>0</v>
      </c>
      <c r="H99" s="116">
        <f t="shared" si="26"/>
        <v>107951</v>
      </c>
      <c r="I99" s="75">
        <f t="shared" si="26"/>
        <v>0</v>
      </c>
      <c r="J99" s="91">
        <f t="shared" si="26"/>
        <v>37975</v>
      </c>
      <c r="K99" s="75">
        <f t="shared" ref="K99" si="28">K98</f>
        <v>0</v>
      </c>
      <c r="L99" s="91">
        <f t="shared" si="26"/>
        <v>37975</v>
      </c>
    </row>
    <row r="100" spans="1:12" s="32" customFormat="1">
      <c r="A100" s="39" t="s">
        <v>11</v>
      </c>
      <c r="B100" s="40"/>
      <c r="C100" s="42" t="s">
        <v>43</v>
      </c>
      <c r="D100" s="73">
        <f t="shared" si="26"/>
        <v>51107</v>
      </c>
      <c r="E100" s="83">
        <f t="shared" si="26"/>
        <v>0</v>
      </c>
      <c r="F100" s="92">
        <f t="shared" si="26"/>
        <v>107951</v>
      </c>
      <c r="G100" s="83">
        <f t="shared" si="26"/>
        <v>0</v>
      </c>
      <c r="H100" s="73">
        <f t="shared" si="26"/>
        <v>107951</v>
      </c>
      <c r="I100" s="83">
        <f t="shared" si="26"/>
        <v>0</v>
      </c>
      <c r="J100" s="92">
        <f t="shared" si="26"/>
        <v>37975</v>
      </c>
      <c r="K100" s="83">
        <f t="shared" ref="K100" si="29">K99</f>
        <v>0</v>
      </c>
      <c r="L100" s="92">
        <f t="shared" si="26"/>
        <v>37975</v>
      </c>
    </row>
    <row r="101" spans="1:12" s="32" customFormat="1">
      <c r="A101" s="39" t="s">
        <v>11</v>
      </c>
      <c r="B101" s="40"/>
      <c r="C101" s="42" t="s">
        <v>4</v>
      </c>
      <c r="D101" s="105">
        <f t="shared" ref="D101:L101" si="30">D100+D79</f>
        <v>103583</v>
      </c>
      <c r="E101" s="105">
        <f t="shared" si="30"/>
        <v>33558</v>
      </c>
      <c r="F101" s="105">
        <f t="shared" si="30"/>
        <v>175921</v>
      </c>
      <c r="G101" s="105">
        <f t="shared" si="30"/>
        <v>36526</v>
      </c>
      <c r="H101" s="105">
        <f t="shared" si="30"/>
        <v>178241</v>
      </c>
      <c r="I101" s="105">
        <f t="shared" si="30"/>
        <v>36526</v>
      </c>
      <c r="J101" s="105">
        <f t="shared" si="30"/>
        <v>123987</v>
      </c>
      <c r="K101" s="105">
        <f t="shared" si="30"/>
        <v>39081</v>
      </c>
      <c r="L101" s="105">
        <f t="shared" si="30"/>
        <v>163068</v>
      </c>
    </row>
    <row r="102" spans="1:12" s="32" customFormat="1">
      <c r="A102" s="95"/>
      <c r="B102" s="96"/>
      <c r="C102" s="97"/>
      <c r="D102" s="98"/>
      <c r="E102" s="98"/>
      <c r="F102" s="98"/>
      <c r="G102" s="98"/>
      <c r="H102" s="98"/>
      <c r="I102" s="98"/>
      <c r="J102" s="99"/>
      <c r="K102" s="98"/>
      <c r="L102" s="98"/>
    </row>
    <row r="103" spans="1:12" ht="25.5">
      <c r="A103" s="3" t="s">
        <v>93</v>
      </c>
      <c r="B103" s="4">
        <v>2204</v>
      </c>
      <c r="C103" s="25" t="s">
        <v>94</v>
      </c>
      <c r="D103" s="121">
        <v>0</v>
      </c>
      <c r="E103" s="87">
        <v>3</v>
      </c>
      <c r="F103" s="121">
        <v>0</v>
      </c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v>0</v>
      </c>
    </row>
    <row r="104" spans="1:12">
      <c r="A104" s="3"/>
      <c r="C104" s="100"/>
      <c r="D104" s="62"/>
      <c r="E104" s="62"/>
      <c r="F104" s="62"/>
      <c r="G104" s="62"/>
      <c r="H104" s="62"/>
      <c r="I104" s="62"/>
      <c r="J104" s="62"/>
      <c r="K104" s="62"/>
      <c r="L104" s="62"/>
    </row>
  </sheetData>
  <autoFilter ref="A15:L103"/>
  <mergeCells count="10">
    <mergeCell ref="A1:L1"/>
    <mergeCell ref="A2:L2"/>
    <mergeCell ref="F13:G13"/>
    <mergeCell ref="H13:I13"/>
    <mergeCell ref="J13:L13"/>
    <mergeCell ref="J14:L14"/>
    <mergeCell ref="D14:E14"/>
    <mergeCell ref="F14:G14"/>
    <mergeCell ref="D13:E13"/>
    <mergeCell ref="H14:I14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25" orientation="landscape" blackAndWhite="1" useFirstPageNumber="1" r:id="rId1"/>
  <headerFooter alignWithMargins="0">
    <oddHeader xml:space="preserve">&amp;C   </oddHeader>
    <oddFooter>&amp;C&amp;"Times New Roman,Bold"   Vol-IV    -    &amp;P</oddFooter>
  </headerFooter>
  <rowBreaks count="2" manualBreakCount="2">
    <brk id="35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dem39</vt:lpstr>
      <vt:lpstr>'dem39'!educap</vt:lpstr>
      <vt:lpstr>non_plan</vt:lpstr>
      <vt:lpstr>'dem39'!np</vt:lpstr>
      <vt:lpstr>'dem39'!Print_Area</vt:lpstr>
      <vt:lpstr>'dem39'!Print_Titles</vt:lpstr>
      <vt:lpstr>'dem39'!sports</vt:lpstr>
      <vt:lpstr>'dem39'!Voted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2016-03-15T11:22:42Z</cp:lastPrinted>
  <dcterms:created xsi:type="dcterms:W3CDTF">2004-06-02T16:27:06Z</dcterms:created>
  <dcterms:modified xsi:type="dcterms:W3CDTF">2016-03-28T07:44:48Z</dcterms:modified>
</cp:coreProperties>
</file>